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cjUWlUcBzHt9UdiTs/mIg1Mo7yARHGzwoCFq1++kPmmnXkHStPg0cTafNTDvv348oDLnpsfw+kytGBzIOr2Qtg==" workbookSaltValue="r9O9YLq/9hTtzjpZ2IertQ==" workbookSpinCount="100000" lockStructure="1"/>
  <bookViews>
    <workbookView xWindow="38010" yWindow="-120" windowWidth="29040" windowHeight="15720" activeTab="2"/>
  </bookViews>
  <sheets>
    <sheet name="提出方法" sheetId="10" r:id="rId1"/>
    <sheet name="記入例" sheetId="9" r:id="rId2"/>
    <sheet name="活動報告書" sheetId="7" r:id="rId3"/>
    <sheet name="リスト" sheetId="8" state="hidden" r:id="rId4"/>
  </sheets>
  <definedNames>
    <definedName name="_xlnm._FilterDatabase" localSheetId="2" hidden="1">活動報告書!$Q$10:$R$78</definedName>
    <definedName name="_xlnm.Print_Area" localSheetId="2">活動報告書!$A$1:$L$79</definedName>
    <definedName name="_xlnm.Print_Titles" localSheetId="2">活動報告書!$1:$10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<sst xmlns="http://schemas.openxmlformats.org/spreadsheetml/2006/main" count="178" uniqueCount="134">
  <si>
    <t>地域コーディネーター活動報告書</t>
    <rPh sb="0" eb="2">
      <t>チイキ</t>
    </rPh>
    <rPh sb="10" eb="12">
      <t>カツドウ</t>
    </rPh>
    <rPh sb="12" eb="15">
      <t>ホウコクショ</t>
    </rPh>
    <phoneticPr fontId="1"/>
  </si>
  <si>
    <t>日付</t>
    <rPh sb="0" eb="2">
      <t>ヒヅケ</t>
    </rPh>
    <phoneticPr fontId="1"/>
  </si>
  <si>
    <t>月分</t>
    <rPh sb="0" eb="2">
      <t>ガツブン</t>
    </rPh>
    <phoneticPr fontId="1"/>
  </si>
  <si>
    <t>曜日</t>
    <rPh sb="0" eb="2">
      <t>ヨウビ</t>
    </rPh>
    <phoneticPr fontId="1"/>
  </si>
  <si>
    <t>謝礼額①</t>
    <rPh sb="0" eb="2">
      <t>シャレイ</t>
    </rPh>
    <rPh sb="2" eb="3">
      <t>ガク</t>
    </rPh>
    <phoneticPr fontId="1"/>
  </si>
  <si>
    <t>昭和の日</t>
    <rPh sb="0" eb="2">
      <t>ショウワ</t>
    </rPh>
    <rPh sb="3" eb="4">
      <t>ヒ</t>
    </rPh>
    <phoneticPr fontId="3"/>
  </si>
  <si>
    <t>憲法記念日</t>
    <rPh sb="0" eb="2">
      <t>ケンポウ</t>
    </rPh>
    <rPh sb="2" eb="5">
      <t>キネンビ</t>
    </rPh>
    <phoneticPr fontId="3"/>
  </si>
  <si>
    <t>みどりの日</t>
    <rPh sb="4" eb="5">
      <t>ヒ</t>
    </rPh>
    <phoneticPr fontId="3"/>
  </si>
  <si>
    <t>こどもの日</t>
    <rPh sb="4" eb="5">
      <t>ヒ</t>
    </rPh>
    <phoneticPr fontId="3"/>
  </si>
  <si>
    <t>海の日</t>
    <rPh sb="0" eb="1">
      <t>ウミ</t>
    </rPh>
    <rPh sb="2" eb="3">
      <t>ヒ</t>
    </rPh>
    <phoneticPr fontId="3"/>
  </si>
  <si>
    <t>山の日</t>
    <rPh sb="0" eb="1">
      <t>ヤマ</t>
    </rPh>
    <rPh sb="2" eb="3">
      <t>ヒ</t>
    </rPh>
    <phoneticPr fontId="3"/>
  </si>
  <si>
    <t>敬老の日</t>
    <rPh sb="0" eb="2">
      <t>ケイロウ</t>
    </rPh>
    <rPh sb="3" eb="4">
      <t>ヒ</t>
    </rPh>
    <phoneticPr fontId="3"/>
  </si>
  <si>
    <t>秋分の日</t>
    <rPh sb="0" eb="2">
      <t>シュウブン</t>
    </rPh>
    <rPh sb="3" eb="4">
      <t>ヒ</t>
    </rPh>
    <phoneticPr fontId="3"/>
  </si>
  <si>
    <t>スポーツの日</t>
    <rPh sb="5" eb="6">
      <t>ヒ</t>
    </rPh>
    <phoneticPr fontId="3"/>
  </si>
  <si>
    <t>文化の日</t>
    <rPh sb="0" eb="2">
      <t>ブンカ</t>
    </rPh>
    <rPh sb="3" eb="4">
      <t>ヒ</t>
    </rPh>
    <phoneticPr fontId="3"/>
  </si>
  <si>
    <t>勤労感謝の日</t>
    <rPh sb="0" eb="2">
      <t>キンロウ</t>
    </rPh>
    <rPh sb="2" eb="4">
      <t>カンシャ</t>
    </rPh>
    <rPh sb="5" eb="6">
      <t>ヒ</t>
    </rPh>
    <phoneticPr fontId="3"/>
  </si>
  <si>
    <t>成人の日</t>
    <rPh sb="0" eb="2">
      <t>セイジン</t>
    </rPh>
    <rPh sb="3" eb="4">
      <t>ヒ</t>
    </rPh>
    <phoneticPr fontId="3"/>
  </si>
  <si>
    <t>建国記念の日</t>
    <rPh sb="0" eb="2">
      <t>ケンコク</t>
    </rPh>
    <rPh sb="2" eb="4">
      <t>キネン</t>
    </rPh>
    <rPh sb="5" eb="6">
      <t>ヒ</t>
    </rPh>
    <phoneticPr fontId="3"/>
  </si>
  <si>
    <t>天皇誕生日</t>
    <rPh sb="0" eb="2">
      <t>テンノウ</t>
    </rPh>
    <rPh sb="2" eb="5">
      <t>タンジョウビ</t>
    </rPh>
    <phoneticPr fontId="3"/>
  </si>
  <si>
    <t>春分の日</t>
    <rPh sb="0" eb="2">
      <t>シュンブン</t>
    </rPh>
    <rPh sb="3" eb="4">
      <t>ヒ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</si>
  <si>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</si>
  <si>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</si>
  <si>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口座名義</t>
    <rPh sb="0" eb="2">
      <t>コウザ</t>
    </rPh>
    <rPh sb="2" eb="4">
      <t>メイギ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</si>
  <si>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</si>
  <si>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</si>
  <si>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源泉徴収税額②</t>
    <rPh sb="0" eb="2">
      <t>ゲンセン</t>
    </rPh>
    <rPh sb="2" eb="4">
      <t>チョウシュウ</t>
    </rPh>
    <rPh sb="4" eb="5">
      <t>ゼイ</t>
    </rPh>
    <rPh sb="5" eb="6">
      <t>ガク</t>
    </rPh>
    <phoneticPr fontId="1"/>
  </si>
  <si>
    <t>学校まつりのプログラム作成</t>
    <rPh sb="0" eb="2">
      <t>ガッコウ</t>
    </rPh>
    <rPh sb="11" eb="13">
      <t>サクセイ</t>
    </rPh>
    <phoneticPr fontId="1"/>
  </si>
  <si>
    <t>【提出期限】</t>
    <rPh sb="1" eb="3">
      <t>テイシュツ</t>
    </rPh>
    <rPh sb="3" eb="5">
      <t>キゲン</t>
    </rPh>
    <phoneticPr fontId="1"/>
  </si>
  <si>
    <t>【提出方法】</t>
    <rPh sb="1" eb="3">
      <t>テイシュツ</t>
    </rPh>
    <rPh sb="3" eb="5">
      <t>ホウホウ</t>
    </rPh>
    <phoneticPr fontId="1"/>
  </si>
  <si>
    <t>【提出先】</t>
    <rPh sb="1" eb="3">
      <t>テイシュツ</t>
    </rPh>
    <rPh sb="3" eb="4">
      <t>サキ</t>
    </rPh>
    <phoneticPr fontId="1"/>
  </si>
  <si>
    <t>【修正事項】</t>
    <rPh sb="1" eb="3">
      <t>シュウセイ</t>
    </rPh>
    <rPh sb="3" eb="5">
      <t>ジコウ</t>
    </rPh>
    <phoneticPr fontId="1"/>
  </si>
  <si>
    <t>振替休日</t>
    <rPh sb="0" eb="4">
      <t>フリカエキュウジツ</t>
    </rPh>
    <phoneticPr fontId="1"/>
  </si>
  <si>
    <t>活動時間数</t>
    <rPh sb="0" eb="2">
      <t>カツドウ</t>
    </rPh>
    <rPh sb="2" eb="4">
      <t>ジカン</t>
    </rPh>
    <rPh sb="4" eb="5">
      <t>スウ</t>
    </rPh>
    <phoneticPr fontId="1"/>
  </si>
  <si>
    <t>活動時間合計</t>
    <rPh sb="0" eb="2">
      <t>カツドウ</t>
    </rPh>
    <rPh sb="2" eb="4">
      <t>ジカン</t>
    </rPh>
    <rPh sb="4" eb="6">
      <t>ゴウケイ</t>
    </rPh>
    <phoneticPr fontId="1"/>
  </si>
  <si>
    <t>実働日数</t>
    <rPh sb="0" eb="2">
      <t>ジツドウ</t>
    </rPh>
    <rPh sb="2" eb="4">
      <t>ニッスウ</t>
    </rPh>
    <phoneticPr fontId="1"/>
  </si>
  <si>
    <t>振込口座情報</t>
    <rPh sb="0" eb="2">
      <t>フリコミ</t>
    </rPh>
    <rPh sb="2" eb="4">
      <t>コウザ</t>
    </rPh>
    <rPh sb="4" eb="6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</si>
  <si>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</si>
  <si>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</si>
  <si>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活動開始時刻</t>
    <rPh sb="0" eb="2">
      <t>カツドウ</t>
    </rPh>
    <rPh sb="2" eb="4">
      <t>カイシ</t>
    </rPh>
    <rPh sb="4" eb="6">
      <t>ジコク</t>
    </rPh>
    <phoneticPr fontId="1"/>
  </si>
  <si>
    <t>活動終了時刻</t>
    <rPh sb="0" eb="2">
      <t>カツドウ</t>
    </rPh>
    <rPh sb="2" eb="4">
      <t>シュウリョウ</t>
    </rPh>
    <rPh sb="4" eb="6">
      <t>ジコク</t>
    </rPh>
    <phoneticPr fontId="1"/>
  </si>
  <si>
    <t>休憩時間（分）</t>
    <rPh sb="0" eb="2">
      <t>キュウケイ</t>
    </rPh>
    <rPh sb="2" eb="4">
      <t>ジカン</t>
    </rPh>
    <rPh sb="5" eb="6">
      <t>フン</t>
    </rPh>
    <phoneticPr fontId="1"/>
  </si>
  <si>
    <t>活動内容（簡潔に）</t>
    <rPh sb="0" eb="2">
      <t>カツドウ</t>
    </rPh>
    <rPh sb="2" eb="4">
      <t>ナイヨウ</t>
    </rPh>
    <rPh sb="5" eb="7">
      <t>カンケツ</t>
    </rPh>
    <phoneticPr fontId="1"/>
  </si>
  <si>
    <t>翌月の活動予定（分かる範囲で入力してください）</t>
    <rPh sb="0" eb="2">
      <t>ヨクゲツ</t>
    </rPh>
    <rPh sb="3" eb="5">
      <t>カツドウ</t>
    </rPh>
    <rPh sb="5" eb="7">
      <t>ヨテイ</t>
    </rPh>
    <rPh sb="8" eb="9">
      <t>ワ</t>
    </rPh>
    <rPh sb="11" eb="13">
      <t>ハンイ</t>
    </rPh>
    <rPh sb="14" eb="16">
      <t>ニュウリョク</t>
    </rPh>
    <phoneticPr fontId="1"/>
  </si>
  <si>
    <t>氏　名</t>
    <rPh sb="0" eb="1">
      <t>シ</t>
    </rPh>
    <rPh sb="2" eb="3">
      <t>ナ</t>
    </rPh>
    <phoneticPr fontId="1"/>
  </si>
  <si>
    <t>活動時間及び謝礼額（自動計算）</t>
    <rPh sb="0" eb="2">
      <t>カツドウ</t>
    </rPh>
    <rPh sb="2" eb="4">
      <t>ジカン</t>
    </rPh>
    <rPh sb="4" eb="5">
      <t>オヨ</t>
    </rPh>
    <rPh sb="6" eb="8">
      <t>シャレイ</t>
    </rPh>
    <rPh sb="8" eb="9">
      <t>ガク</t>
    </rPh>
    <rPh sb="10" eb="12">
      <t>ジドウ</t>
    </rPh>
    <rPh sb="12" eb="14">
      <t>ケイサン</t>
    </rPh>
    <phoneticPr fontId="1"/>
  </si>
  <si>
    <t>謝礼額③</t>
    <rPh sb="0" eb="2">
      <t>シャレイ</t>
    </rPh>
    <rPh sb="2" eb="3">
      <t>ガク</t>
    </rPh>
    <phoneticPr fontId="1"/>
  </si>
  <si>
    <t>源泉徴収税額④</t>
    <rPh sb="0" eb="2">
      <t>ゲンセン</t>
    </rPh>
    <rPh sb="2" eb="4">
      <t>チョウシュウ</t>
    </rPh>
    <rPh sb="4" eb="5">
      <t>ゼイ</t>
    </rPh>
    <rPh sb="5" eb="6">
      <t>ガク</t>
    </rPh>
    <phoneticPr fontId="1"/>
  </si>
  <si>
    <t>預金種目</t>
    <rPh sb="0" eb="4">
      <t>ヨキンシュモク</t>
    </rPh>
    <phoneticPr fontId="1"/>
  </si>
  <si>
    <t>（１時間未満切捨）</t>
    <rPh sb="2" eb="4">
      <t>ジカン</t>
    </rPh>
    <rPh sb="4" eb="6">
      <t>ミマン</t>
    </rPh>
    <rPh sb="6" eb="8">
      <t>キリス</t>
    </rPh>
    <phoneticPr fontId="1"/>
  </si>
  <si>
    <t>福岡銀行</t>
    <rPh sb="0" eb="2">
      <t>フクオカ</t>
    </rPh>
    <rPh sb="2" eb="4">
      <t>ギンコウ</t>
    </rPh>
    <phoneticPr fontId="1"/>
  </si>
  <si>
    <t>西日本シティ銀行</t>
    <rPh sb="0" eb="1">
      <t>ニシ</t>
    </rPh>
    <rPh sb="1" eb="3">
      <t>ニホン</t>
    </rPh>
    <rPh sb="6" eb="8">
      <t>ギンコウ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</si>
  <si>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</si>
  <si>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</si>
  <si>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ゆうちょ銀行</t>
    <rPh sb="4" eb="6">
      <t>ギンコウ</t>
    </rPh>
    <phoneticPr fontId="1"/>
  </si>
  <si>
    <t>謝礼単価</t>
    <rPh sb="0" eb="2">
      <t>シャレイ</t>
    </rPh>
    <rPh sb="2" eb="4">
      <t>タンカ</t>
    </rPh>
    <phoneticPr fontId="1"/>
  </si>
  <si>
    <t>源泉徴収税率</t>
    <rPh sb="0" eb="2">
      <t>ゲンセン</t>
    </rPh>
    <rPh sb="2" eb="4">
      <t>チョウシュウ</t>
    </rPh>
    <rPh sb="4" eb="5">
      <t>ゼイ</t>
    </rPh>
    <rPh sb="5" eb="6">
      <t>リツ</t>
    </rPh>
    <phoneticPr fontId="1"/>
  </si>
  <si>
    <t>筑紫農業協同組合</t>
    <rPh sb="0" eb="2">
      <t>チクシ</t>
    </rPh>
    <rPh sb="2" eb="4">
      <t>ノウギョウ</t>
    </rPh>
    <rPh sb="4" eb="6">
      <t>キョウドウ</t>
    </rPh>
    <rPh sb="6" eb="8">
      <t>クミアイ</t>
    </rPh>
    <phoneticPr fontId="1"/>
  </si>
  <si>
    <t>イオン銀行</t>
    <rPh sb="3" eb="5">
      <t>ギンコウ</t>
    </rPh>
    <phoneticPr fontId="1"/>
  </si>
  <si>
    <t>三菱UFJ銀行</t>
    <phoneticPr fontId="1"/>
  </si>
  <si>
    <t>三井住友銀行</t>
    <phoneticPr fontId="1"/>
  </si>
  <si>
    <t>みずほ銀行</t>
    <phoneticPr fontId="1"/>
  </si>
  <si>
    <t>筑邦銀行</t>
    <rPh sb="0" eb="2">
      <t>チクホウ</t>
    </rPh>
    <rPh sb="2" eb="4">
      <t>ギンコウ</t>
    </rPh>
    <phoneticPr fontId="1"/>
  </si>
  <si>
    <t>佐賀銀行</t>
    <rPh sb="0" eb="2">
      <t>サガ</t>
    </rPh>
    <rPh sb="2" eb="4">
      <t>ギンコウ</t>
    </rPh>
    <phoneticPr fontId="1"/>
  </si>
  <si>
    <t>福岡中央銀行</t>
    <rPh sb="0" eb="2">
      <t>フクオカ</t>
    </rPh>
    <rPh sb="2" eb="4">
      <t>チュウオウ</t>
    </rPh>
    <rPh sb="4" eb="6">
      <t>ギンコウ</t>
    </rPh>
    <phoneticPr fontId="1"/>
  </si>
  <si>
    <t>北九州銀行</t>
    <rPh sb="0" eb="3">
      <t>キタキュウシュウ</t>
    </rPh>
    <rPh sb="3" eb="5">
      <t>ギンコウ</t>
    </rPh>
    <phoneticPr fontId="1"/>
  </si>
  <si>
    <t>放課後子ども教室</t>
    <rPh sb="0" eb="3">
      <t>ホウカゴ</t>
    </rPh>
    <rPh sb="3" eb="4">
      <t>コ</t>
    </rPh>
    <rPh sb="6" eb="8">
      <t>キョウシツ</t>
    </rPh>
    <phoneticPr fontId="1"/>
  </si>
  <si>
    <t>放課後
子ども教室</t>
    <rPh sb="0" eb="3">
      <t>ホウカゴ</t>
    </rPh>
    <rPh sb="4" eb="5">
      <t>コ</t>
    </rPh>
    <rPh sb="7" eb="9">
      <t>キョウシツ</t>
    </rPh>
    <phoneticPr fontId="1"/>
  </si>
  <si>
    <t>☑</t>
  </si>
  <si>
    <t>活動日数</t>
    <rPh sb="0" eb="2">
      <t>カツドウ</t>
    </rPh>
    <rPh sb="2" eb="4">
      <t>ニッスウ</t>
    </rPh>
    <phoneticPr fontId="1"/>
  </si>
  <si>
    <t>差引支給予定額（①－②）</t>
    <rPh sb="0" eb="2">
      <t>サシヒキ</t>
    </rPh>
    <rPh sb="2" eb="4">
      <t>シキュウ</t>
    </rPh>
    <rPh sb="4" eb="6">
      <t>ヨテイ</t>
    </rPh>
    <rPh sb="6" eb="7">
      <t>ガク</t>
    </rPh>
    <phoneticPr fontId="1"/>
  </si>
  <si>
    <t>（事務局用）内訳</t>
    <rPh sb="1" eb="5">
      <t>ジムキョクヨウ</t>
    </rPh>
    <rPh sb="6" eb="8">
      <t>ウチワケ</t>
    </rPh>
    <phoneticPr fontId="1"/>
  </si>
  <si>
    <t>上記以外</t>
    <rPh sb="0" eb="2">
      <t>ジョウキ</t>
    </rPh>
    <rPh sb="2" eb="4">
      <t>イガイ</t>
    </rPh>
    <phoneticPr fontId="1"/>
  </si>
  <si>
    <t>放課後子ども教室謝礼</t>
    <rPh sb="0" eb="3">
      <t>ホウカゴ</t>
    </rPh>
    <rPh sb="3" eb="4">
      <t>コ</t>
    </rPh>
    <rPh sb="6" eb="8">
      <t>キョウシツ</t>
    </rPh>
    <rPh sb="8" eb="10">
      <t>シャレイ</t>
    </rPh>
    <phoneticPr fontId="1"/>
  </si>
  <si>
    <t>上記以外謝礼</t>
    <rPh sb="0" eb="2">
      <t>ジョウキ</t>
    </rPh>
    <rPh sb="2" eb="4">
      <t>イガイ</t>
    </rPh>
    <rPh sb="4" eb="6">
      <t>シャレイ</t>
    </rPh>
    <phoneticPr fontId="1"/>
  </si>
  <si>
    <t>○○　○○</t>
    <phoneticPr fontId="1"/>
  </si>
  <si>
    <t>○○支店</t>
    <rPh sb="2" eb="4">
      <t>シテン</t>
    </rPh>
    <phoneticPr fontId="1"/>
  </si>
  <si>
    <t>マルマル　マルマル</t>
    <phoneticPr fontId="1"/>
  </si>
  <si>
    <t>○○銀行</t>
    <rPh sb="2" eb="4">
      <t>ギンコウ</t>
    </rPh>
    <phoneticPr fontId="1"/>
  </si>
  <si>
    <t>ＣＳ担当教員との打ち合わせ</t>
    <rPh sb="2" eb="4">
      <t>タントウ</t>
    </rPh>
    <rPh sb="4" eb="6">
      <t>キョウイン</t>
    </rPh>
    <rPh sb="8" eb="9">
      <t>ウ</t>
    </rPh>
    <rPh sb="10" eb="11">
      <t>ア</t>
    </rPh>
    <phoneticPr fontId="1"/>
  </si>
  <si>
    <t>○○小放課後子ども教室</t>
    <rPh sb="2" eb="3">
      <t>ショウ</t>
    </rPh>
    <rPh sb="3" eb="6">
      <t>ホウカゴ</t>
    </rPh>
    <rPh sb="6" eb="7">
      <t>コ</t>
    </rPh>
    <rPh sb="9" eb="11">
      <t>キョウシツ</t>
    </rPh>
    <phoneticPr fontId="1"/>
  </si>
  <si>
    <t>放課後子ども教室打ち合わせ</t>
    <rPh sb="0" eb="4">
      <t>ホウカゴコ</t>
    </rPh>
    <rPh sb="6" eb="8">
      <t>キョウシツ</t>
    </rPh>
    <rPh sb="8" eb="9">
      <t>ウ</t>
    </rPh>
    <rPh sb="10" eb="11">
      <t>ア</t>
    </rPh>
    <phoneticPr fontId="1"/>
  </si>
  <si>
    <t>○○小学校運営協議会</t>
    <rPh sb="2" eb="3">
      <t>ショウ</t>
    </rPh>
    <rPh sb="3" eb="5">
      <t>ガッコウ</t>
    </rPh>
    <rPh sb="5" eb="7">
      <t>ウンエイ</t>
    </rPh>
    <rPh sb="7" eb="10">
      <t>キョウギカイ</t>
    </rPh>
    <phoneticPr fontId="1"/>
  </si>
  <si>
    <t>放課後子ども教室だよりの作成</t>
    <rPh sb="0" eb="4">
      <t>ホウカゴコ</t>
    </rPh>
    <rPh sb="6" eb="8">
      <t>キョウシツ</t>
    </rPh>
    <rPh sb="12" eb="14">
      <t>サクセイ</t>
    </rPh>
    <phoneticPr fontId="1"/>
  </si>
  <si>
    <t>9時間</t>
  </si>
  <si>
    <t>5日</t>
  </si>
  <si>
    <t>記入例</t>
    <rPh sb="0" eb="2">
      <t>キニュウ</t>
    </rPh>
    <rPh sb="2" eb="3">
      <t>レイ</t>
    </rPh>
    <phoneticPr fontId="1"/>
  </si>
  <si>
    <t>←この色の部分のみ入力できます。</t>
    <rPh sb="3" eb="4">
      <t>イロ</t>
    </rPh>
    <rPh sb="5" eb="7">
      <t>ブブン</t>
    </rPh>
    <rPh sb="9" eb="11">
      <t>ニュウリョク</t>
    </rPh>
    <phoneticPr fontId="1"/>
  </si>
  <si>
    <t>「放課後子ども教室」の場合は、「☑」（チェック）を付けてください。</t>
    <rPh sb="1" eb="4">
      <t>ホウカゴ</t>
    </rPh>
    <rPh sb="4" eb="5">
      <t>コ</t>
    </rPh>
    <rPh sb="7" eb="9">
      <t>キョウシツ</t>
    </rPh>
    <rPh sb="11" eb="13">
      <t>バアイ</t>
    </rPh>
    <rPh sb="25" eb="26">
      <t>ツ</t>
    </rPh>
    <phoneticPr fontId="1"/>
  </si>
  <si>
    <t>「休憩時間」は「分数」を整数で入力してください。</t>
    <rPh sb="1" eb="3">
      <t>キュウケイ</t>
    </rPh>
    <rPh sb="3" eb="5">
      <t>ジカン</t>
    </rPh>
    <rPh sb="8" eb="9">
      <t>フン</t>
    </rPh>
    <rPh sb="9" eb="10">
      <t>スウ</t>
    </rPh>
    <rPh sb="12" eb="14">
      <t>セイスウ</t>
    </rPh>
    <rPh sb="15" eb="17">
      <t>ニュウリョク</t>
    </rPh>
    <phoneticPr fontId="1"/>
  </si>
  <si>
    <t>「活動時間合計」は月毎に合計し、１時間未満の端数は切り捨てます。</t>
    <rPh sb="1" eb="3">
      <t>カツドウ</t>
    </rPh>
    <rPh sb="3" eb="5">
      <t>ジカン</t>
    </rPh>
    <rPh sb="5" eb="7">
      <t>ゴウケイ</t>
    </rPh>
    <rPh sb="9" eb="11">
      <t>ツキゴト</t>
    </rPh>
    <rPh sb="12" eb="14">
      <t>ゴウケイ</t>
    </rPh>
    <rPh sb="17" eb="19">
      <t>ジカン</t>
    </rPh>
    <rPh sb="19" eb="21">
      <t>ミマン</t>
    </rPh>
    <rPh sb="22" eb="24">
      <t>ハスウ</t>
    </rPh>
    <rPh sb="25" eb="26">
      <t>キ</t>
    </rPh>
    <rPh sb="27" eb="28">
      <t>ス</t>
    </rPh>
    <phoneticPr fontId="1"/>
  </si>
  <si>
    <t>8/4　13時から　ＣＳ担当教員との打ち合わせ</t>
    <rPh sb="6" eb="7">
      <t>ジ</t>
    </rPh>
    <rPh sb="12" eb="14">
      <t>タントウ</t>
    </rPh>
    <rPh sb="14" eb="16">
      <t>キョウイン</t>
    </rPh>
    <rPh sb="18" eb="19">
      <t>ウ</t>
    </rPh>
    <rPh sb="20" eb="21">
      <t>ア</t>
    </rPh>
    <phoneticPr fontId="1"/>
  </si>
  <si>
    <t>8/10　16時から　地域の○○さんとの打ち合わせ</t>
    <rPh sb="7" eb="8">
      <t>ジ</t>
    </rPh>
    <rPh sb="11" eb="13">
      <t>チイキ</t>
    </rPh>
    <rPh sb="20" eb="21">
      <t>ウ</t>
    </rPh>
    <rPh sb="22" eb="23">
      <t>ア</t>
    </rPh>
    <phoneticPr fontId="1"/>
  </si>
  <si>
    <t>①</t>
    <phoneticPr fontId="1"/>
  </si>
  <si>
    <t>②</t>
    <phoneticPr fontId="1"/>
  </si>
  <si>
    <t>※長時間活動を行う場合は、適宜休憩してください。</t>
    <rPh sb="1" eb="4">
      <t>チョウジカン</t>
    </rPh>
    <rPh sb="4" eb="6">
      <t>カツドウ</t>
    </rPh>
    <rPh sb="7" eb="8">
      <t>オコナ</t>
    </rPh>
    <rPh sb="9" eb="11">
      <t>バアイ</t>
    </rPh>
    <rPh sb="13" eb="15">
      <t>テキギ</t>
    </rPh>
    <rPh sb="15" eb="17">
      <t>キュウケイ</t>
    </rPh>
    <phoneticPr fontId="1"/>
  </si>
  <si>
    <t>③</t>
    <phoneticPr fontId="1"/>
  </si>
  <si>
    <t>④</t>
    <phoneticPr fontId="1"/>
  </si>
  <si>
    <t>令和7年度</t>
    <rPh sb="0" eb="2">
      <t>レイワ</t>
    </rPh>
    <rPh sb="3" eb="5">
      <t>ネンド</t>
    </rPh>
    <phoneticPr fontId="1"/>
  </si>
  <si>
    <t>例えば、「10分間」休憩した場合は「10」、「１時間」休憩した場合は「60」と入力してください。</t>
    <rPh sb="0" eb="1">
      <t>タト</t>
    </rPh>
    <rPh sb="7" eb="9">
      <t>フンカン</t>
    </rPh>
    <rPh sb="10" eb="12">
      <t>キュウケイ</t>
    </rPh>
    <rPh sb="14" eb="16">
      <t>バアイ</t>
    </rPh>
    <rPh sb="24" eb="26">
      <t>ジカン</t>
    </rPh>
    <rPh sb="27" eb="29">
      <t>キュウケイ</t>
    </rPh>
    <rPh sb="31" eb="33">
      <t>バアイ</t>
    </rPh>
    <rPh sb="39" eb="41">
      <t>ニュウリョク</t>
    </rPh>
    <phoneticPr fontId="1"/>
  </si>
  <si>
    <t>例えば、「8：30」の場合は「800」、「14：00」の場合は「1400」と入力してください。</t>
    <rPh sb="0" eb="1">
      <t>タト</t>
    </rPh>
    <rPh sb="11" eb="13">
      <t>バアイ</t>
    </rPh>
    <rPh sb="28" eb="30">
      <t>バアイ</t>
    </rPh>
    <rPh sb="38" eb="40">
      <t>ニュウリョク</t>
    </rPh>
    <phoneticPr fontId="1"/>
  </si>
  <si>
    <t>社会教育課</t>
    <rPh sb="0" eb="2">
      <t>シャカイ</t>
    </rPh>
    <rPh sb="2" eb="4">
      <t>キョウイク</t>
    </rPh>
    <rPh sb="4" eb="5">
      <t>カ</t>
    </rPh>
    <phoneticPr fontId="1"/>
  </si>
  <si>
    <t>令和７年度「地域コーディネーター活動報告書」</t>
    <rPh sb="0" eb="2">
      <t>レイワ</t>
    </rPh>
    <rPh sb="3" eb="5">
      <t>ネンド</t>
    </rPh>
    <rPh sb="6" eb="8">
      <t>チイキ</t>
    </rPh>
    <rPh sb="16" eb="18">
      <t>カツドウ</t>
    </rPh>
    <rPh sb="18" eb="21">
      <t>ホウコクショ</t>
    </rPh>
    <phoneticPr fontId="1"/>
  </si>
  <si>
    <r>
      <t>活動した月の</t>
    </r>
    <r>
      <rPr>
        <b/>
        <u/>
        <sz val="16"/>
        <color rgb="FFFF0000"/>
        <rFont val="UD デジタル 教科書体 NP-R"/>
        <family val="1"/>
        <charset val="128"/>
      </rPr>
      <t>翌月１０日</t>
    </r>
    <r>
      <rPr>
        <b/>
        <sz val="16"/>
        <color theme="1"/>
        <rFont val="UD デジタル 教科書体 NP-R"/>
        <family val="1"/>
        <charset val="128"/>
      </rPr>
      <t>までにご提出ください。</t>
    </r>
    <rPh sb="0" eb="2">
      <t>カツドウ</t>
    </rPh>
    <rPh sb="4" eb="5">
      <t>ヅキ</t>
    </rPh>
    <rPh sb="6" eb="8">
      <t>ヨクゲツ</t>
    </rPh>
    <rPh sb="10" eb="11">
      <t>ニチ</t>
    </rPh>
    <rPh sb="15" eb="17">
      <t>テイシュツ</t>
    </rPh>
    <phoneticPr fontId="1"/>
  </si>
  <si>
    <t>s-kyouiku@city.dazaifu.lg.jp</t>
    <phoneticPr fontId="1"/>
  </si>
  <si>
    <t>※「紙様式」の場合は、市役所２階社会教育課の窓口に提出してください。</t>
    <rPh sb="2" eb="3">
      <t>カミ</t>
    </rPh>
    <rPh sb="3" eb="5">
      <t>ヨウシキ</t>
    </rPh>
    <rPh sb="7" eb="9">
      <t>バアイ</t>
    </rPh>
    <rPh sb="11" eb="14">
      <t>シヤクショ</t>
    </rPh>
    <rPh sb="15" eb="16">
      <t>カイ</t>
    </rPh>
    <rPh sb="16" eb="18">
      <t>シャカイ</t>
    </rPh>
    <rPh sb="18" eb="20">
      <t>キョウイク</t>
    </rPh>
    <rPh sb="20" eb="21">
      <t>カ</t>
    </rPh>
    <rPh sb="22" eb="24">
      <t>マドグチ</t>
    </rPh>
    <rPh sb="25" eb="27">
      <t>テイシュツ</t>
    </rPh>
    <phoneticPr fontId="1"/>
  </si>
  <si>
    <t>（2025.4） 令和7年度版に修正しました。</t>
    <rPh sb="9" eb="11">
      <t>レイワ</t>
    </rPh>
    <rPh sb="12" eb="14">
      <t>ネンド</t>
    </rPh>
    <rPh sb="14" eb="15">
      <t>バン</t>
    </rPh>
    <rPh sb="16" eb="18">
      <t>シュウセイ</t>
    </rPh>
    <phoneticPr fontId="1"/>
  </si>
  <si>
    <t>（2025.4） 提出先を「社会教育課」に変更しました。</t>
    <rPh sb="9" eb="11">
      <t>テイシュツ</t>
    </rPh>
    <rPh sb="11" eb="12">
      <t>サキ</t>
    </rPh>
    <rPh sb="14" eb="16">
      <t>シャカイ</t>
    </rPh>
    <rPh sb="16" eb="18">
      <t>キョウイク</t>
    </rPh>
    <rPh sb="18" eb="19">
      <t>カ</t>
    </rPh>
    <rPh sb="21" eb="23">
      <t>ヘンコウ</t>
    </rPh>
    <phoneticPr fontId="1"/>
  </si>
  <si>
    <t>EXCELファイル名を『 ●月分○○ 』と入力して、上記メールアドレス宛に提出してください。</t>
    <rPh sb="9" eb="10">
      <t>メイ</t>
    </rPh>
    <rPh sb="14" eb="15">
      <t>ツキ</t>
    </rPh>
    <rPh sb="15" eb="16">
      <t>ブン</t>
    </rPh>
    <rPh sb="21" eb="23">
      <t>ニュウリョク</t>
    </rPh>
    <rPh sb="26" eb="28">
      <t>ジョウキ</t>
    </rPh>
    <rPh sb="35" eb="36">
      <t>アテ</t>
    </rPh>
    <rPh sb="37" eb="39">
      <t>テイシュツ</t>
    </rPh>
    <phoneticPr fontId="1"/>
  </si>
  <si>
    <t>祝祭日</t>
    <rPh sb="0" eb="3">
      <t>シュクサイジツ</t>
    </rPh>
    <phoneticPr fontId="1"/>
  </si>
  <si>
    <t>元日</t>
    <rPh sb="0" eb="2">
      <t>ガンジツ</t>
    </rPh>
    <phoneticPr fontId="3"/>
  </si>
  <si>
    <t>「活動開始時刻」「活動終了時刻」は24時間（0：00～23：55）表記で入力してください。</t>
    <rPh sb="1" eb="3">
      <t>カツドウ</t>
    </rPh>
    <rPh sb="3" eb="5">
      <t>カイシ</t>
    </rPh>
    <rPh sb="5" eb="7">
      <t>ジコク</t>
    </rPh>
    <rPh sb="9" eb="11">
      <t>カツドウ</t>
    </rPh>
    <rPh sb="11" eb="13">
      <t>シュウリョウ</t>
    </rPh>
    <rPh sb="13" eb="15">
      <t>ジコク</t>
    </rPh>
    <rPh sb="19" eb="21">
      <t>ジカン</t>
    </rPh>
    <rPh sb="33" eb="35">
      <t>ヒョウキ</t>
    </rPh>
    <rPh sb="36" eb="38">
      <t>ニュウリョク</t>
    </rPh>
    <phoneticPr fontId="1"/>
  </si>
  <si>
    <t>※「●月分」は報告月、「○○」は氏名としてください。</t>
    <rPh sb="3" eb="5">
      <t>ガツブン</t>
    </rPh>
    <rPh sb="7" eb="9">
      <t>ホウコク</t>
    </rPh>
    <rPh sb="9" eb="10">
      <t>ツキ</t>
    </rPh>
    <rPh sb="16" eb="18">
      <t>シメイ</t>
    </rPh>
    <phoneticPr fontId="1"/>
  </si>
  <si>
    <t>宮崎支店</t>
    <rPh sb="0" eb="2">
      <t>ミヤザキ</t>
    </rPh>
    <rPh sb="2" eb="4">
      <t>シテン</t>
    </rPh>
    <phoneticPr fontId="1"/>
  </si>
  <si>
    <t>開始時刻
（書式変換）</t>
    <rPh sb="0" eb="2">
      <t>カイシ</t>
    </rPh>
    <rPh sb="2" eb="4">
      <t>ジコク</t>
    </rPh>
    <rPh sb="6" eb="8">
      <t>ショシキ</t>
    </rPh>
    <rPh sb="8" eb="10">
      <t>ヘンカン</t>
    </rPh>
    <phoneticPr fontId="1"/>
  </si>
  <si>
    <t>終了時刻
（書式変換）</t>
    <rPh sb="0" eb="2">
      <t>シュウリョウ</t>
    </rPh>
    <rPh sb="2" eb="4">
      <t>ジコク</t>
    </rPh>
    <rPh sb="6" eb="8">
      <t>ショシキ</t>
    </rPh>
    <rPh sb="8" eb="10">
      <t>ヘンカン</t>
    </rPh>
    <phoneticPr fontId="1"/>
  </si>
  <si>
    <t>休憩時間
（書式変換）</t>
    <rPh sb="0" eb="2">
      <t>キュウケイ</t>
    </rPh>
    <rPh sb="2" eb="4">
      <t>ジカン</t>
    </rPh>
    <rPh sb="6" eb="8">
      <t>ショシキ</t>
    </rPh>
    <rPh sb="8" eb="10">
      <t>ヘンカン</t>
    </rPh>
    <phoneticPr fontId="1"/>
  </si>
  <si>
    <t>（2025.8） 時間数集計を修正しました。</t>
    <rPh sb="9" eb="12">
      <t>ジカンスウ</t>
    </rPh>
    <rPh sb="12" eb="14">
      <t>シュウケイ</t>
    </rPh>
    <rPh sb="15" eb="17">
      <t>シュウセイ</t>
    </rPh>
    <phoneticPr fontId="1"/>
  </si>
  <si>
    <t>テキスト</t>
    <phoneticPr fontId="1"/>
  </si>
  <si>
    <t>時刻</t>
    <rPh sb="0" eb="2">
      <t>ジコク</t>
    </rPh>
    <phoneticPr fontId="1"/>
  </si>
  <si>
    <t>集計結果表示</t>
    <rPh sb="0" eb="2">
      <t>シュウケイ</t>
    </rPh>
    <rPh sb="2" eb="4">
      <t>ケッカ</t>
    </rPh>
    <rPh sb="4" eb="6">
      <t>ヒョウジ</t>
    </rPh>
    <phoneticPr fontId="1"/>
  </si>
  <si>
    <t>差引支給予定額（③－④）</t>
    <rPh sb="0" eb="2">
      <t>サシヒキ</t>
    </rPh>
    <rPh sb="2" eb="4">
      <t>シキュウ</t>
    </rPh>
    <rPh sb="4" eb="6">
      <t>ヨテイ</t>
    </rPh>
    <rPh sb="6" eb="7">
      <t>ガク</t>
    </rPh>
    <phoneticPr fontId="1"/>
  </si>
  <si>
    <t>（５分刻みで入力してください、コロンは自動で表示されます）</t>
    <rPh sb="2" eb="3">
      <t>フン</t>
    </rPh>
    <rPh sb="3" eb="4">
      <t>キザ</t>
    </rPh>
    <rPh sb="6" eb="8">
      <t>ニュウリョク</t>
    </rPh>
    <phoneticPr fontId="1"/>
  </si>
  <si>
    <t>↓報告書に入力された時刻＝「書式：テキスト」を「書式：時刻」に変換</t>
    <rPh sb="1" eb="4">
      <t>ホウコクショ</t>
    </rPh>
    <rPh sb="5" eb="7">
      <t>ニュウリョク</t>
    </rPh>
    <rPh sb="10" eb="12">
      <t>ジコク</t>
    </rPh>
    <rPh sb="14" eb="16">
      <t>ショシキ</t>
    </rPh>
    <rPh sb="24" eb="26">
      <t>ショシキ</t>
    </rPh>
    <rPh sb="27" eb="29">
      <t>ジコク</t>
    </rPh>
    <rPh sb="31" eb="33">
      <t>ヘンカン</t>
    </rPh>
    <phoneticPr fontId="1"/>
  </si>
  <si>
    <t>↓当該年度の祝祭日を入力</t>
    <rPh sb="1" eb="3">
      <t>トウガイ</t>
    </rPh>
    <rPh sb="3" eb="5">
      <t>ネンド</t>
    </rPh>
    <rPh sb="6" eb="9">
      <t>シュクサイジツ</t>
    </rPh>
    <rPh sb="10" eb="12">
      <t>ニュウリョク</t>
    </rPh>
    <phoneticPr fontId="1"/>
  </si>
  <si>
    <t>←当該年度の当初の日付を入力すること</t>
    <rPh sb="1" eb="3">
      <t>トウガイ</t>
    </rPh>
    <rPh sb="3" eb="5">
      <t>ネンド</t>
    </rPh>
    <rPh sb="6" eb="8">
      <t>トウショ</t>
    </rPh>
    <rPh sb="9" eb="11">
      <t>ヒヅケ</t>
    </rPh>
    <rPh sb="12" eb="14">
      <t>ニュウリョク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</si>
  <si>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</si>
  <si>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</si>
  <si>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活動時間数
（書式変換）</t>
    <rPh sb="0" eb="2">
      <t>カツドウ</t>
    </rPh>
    <rPh sb="2" eb="5">
      <t>ジカンスウ</t>
    </rPh>
    <rPh sb="7" eb="9">
      <t>ショシキ</t>
    </rPh>
    <rPh sb="9" eb="11">
      <t>ヘンカン</t>
    </rPh>
    <phoneticPr fontId="1"/>
  </si>
  <si>
    <t>放課後</t>
    <rPh sb="0" eb="3">
      <t>ホウカゴ</t>
    </rPh>
    <phoneticPr fontId="1"/>
  </si>
  <si>
    <t>日数</t>
    <rPh sb="0" eb="2">
      <t>ニッスウ</t>
    </rPh>
    <phoneticPr fontId="1"/>
  </si>
  <si>
    <t>放課後日数</t>
    <rPh sb="0" eb="3">
      <t>ホウカゴ</t>
    </rPh>
    <rPh sb="3" eb="5">
      <t>ニッスウ</t>
    </rPh>
    <phoneticPr fontId="1"/>
  </si>
  <si>
    <t>その他日数</t>
    <rPh sb="2" eb="3">
      <t>タ</t>
    </rPh>
    <rPh sb="3" eb="5">
      <t>ニッスウ</t>
    </rPh>
    <phoneticPr fontId="1"/>
  </si>
  <si>
    <t>（2025.12） 時間数集計を修正しました。</t>
    <rPh sb="10" eb="13">
      <t>ジカンスウ</t>
    </rPh>
    <rPh sb="13" eb="15">
      <t>シュウケイ</t>
    </rPh>
    <rPh sb="16" eb="18">
      <t>シュウセイ</t>
    </rPh>
    <phoneticPr fontId="1"/>
  </si>
  <si>
    <t>令和７年度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</si>
</sst>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¥&quot;#,##0;[Red]&quot;¥&quot;\-#,##0"/>
    <numFmt numFmtId="176" formatCode="[$-F800]dddd\,\ mmmm\ dd\,\ yyyy"/>
    <numFmt numFmtId="177" formatCode="aaa"/>
    <numFmt numFmtId="178" formatCode="\(\ [h]:mm\ \);@"/>
    <numFmt numFmtId="179" formatCode="h:mm;@"/>
    <numFmt numFmtId="180" formatCode="#,##0_);[Red]\(#,##0\)"/>
    <numFmt numFmtId="181" formatCode="0&quot;:&quot;00"/>
    <numFmt numFmtId="182" formatCode="#,##0_ "/>
    <numFmt numFmtId="183" formatCode="0_);[Red]\(0\)"/>
    <numFmt numFmtId="184" formatCode="0000000"/>
    <numFmt numFmtId="185" formatCode="0_ &quot;時&quot;&quot;間&quot;"/>
    <numFmt numFmtId="186" formatCode="#,##0_ &quot;円&quot;"/>
    <numFmt numFmtId="187" formatCode="ggge&quot;年&quot;&quot;度&quot;"/>
    <numFmt numFmtId="188" formatCode="[hh]:mm"/>
    <numFmt numFmtId="189" formatCode="\([hh]:mm\)"/>
    <numFmt numFmtId="190" formatCode="0_ &quot;日&quot;"/>
    <numFmt numFmtId="191" formatCode="[hh]_ &quot;時&quot;&quot;間&quot;"/>
    <numFmt numFmtId="192" formatCode="0_ "/>
  </numFmts>
  <fonts count="3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8"/>
      <color rgb="FFFF0000"/>
      <name val="UD デジタル 教科書体 NK-R"/>
      <family val="1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4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1"/>
      <name val="UD デジタル 教科書体 NP-R"/>
      <family val="1"/>
      <charset val="128"/>
    </font>
    <font>
      <b/>
      <sz val="14"/>
      <color rgb="FF00206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4"/>
      <color theme="0"/>
      <name val="UD デジタル 教科書体 NP-R"/>
      <family val="1"/>
      <charset val="128"/>
    </font>
    <font>
      <b/>
      <u/>
      <sz val="14"/>
      <color theme="10"/>
      <name val="UD デジタル 教科書体 NP-R"/>
      <family val="1"/>
      <charset val="128"/>
    </font>
    <font>
      <u/>
      <sz val="14"/>
      <color theme="10"/>
      <name val="UD デジタル 教科書体 NP-R"/>
      <family val="1"/>
      <charset val="128"/>
    </font>
    <font>
      <sz val="12"/>
      <color rgb="FFC00000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b/>
      <u/>
      <sz val="16"/>
      <color rgb="FFFF0000"/>
      <name val="UD デジタル 教科書体 NP-R"/>
      <family val="1"/>
      <charset val="128"/>
    </font>
    <font>
      <u/>
      <sz val="16"/>
      <color theme="10"/>
      <name val="UD デジタル 教科書体 NP-R"/>
      <family val="1"/>
      <charset val="128"/>
    </font>
    <font>
      <b/>
      <sz val="18"/>
      <color rgb="FF002060"/>
      <name val="UD デジタル 教科書体 NP-R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0" tint="-0.499984740745262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6" fontId="17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0" fontId="0" fillId="0" borderId="1" xfId="0" applyBorder="1"/>
    <xf numFmtId="0" fontId="0" fillId="7" borderId="1" xfId="0" applyFill="1" applyBorder="1"/>
    <xf numFmtId="182" fontId="7" fillId="8" borderId="1" xfId="0" applyNumberFormat="1" applyFont="1" applyFill="1" applyBorder="1" applyAlignment="1">
      <alignment vertical="center"/>
    </xf>
    <xf numFmtId="182" fontId="7" fillId="8" borderId="1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83" fontId="8" fillId="6" borderId="24" xfId="0" applyNumberFormat="1" applyFont="1" applyFill="1" applyBorder="1" applyAlignment="1">
      <alignment horizontal="center" vertical="center"/>
    </xf>
    <xf numFmtId="182" fontId="7" fillId="6" borderId="26" xfId="0" applyNumberFormat="1" applyFont="1" applyFill="1" applyBorder="1" applyAlignment="1">
      <alignment vertical="center"/>
    </xf>
    <xf numFmtId="182" fontId="7" fillId="6" borderId="28" xfId="0" applyNumberFormat="1" applyFont="1" applyFill="1" applyBorder="1" applyAlignment="1">
      <alignment vertical="center"/>
    </xf>
    <xf numFmtId="182" fontId="8" fillId="6" borderId="30" xfId="0" applyNumberFormat="1" applyFont="1" applyFill="1" applyBorder="1" applyAlignment="1">
      <alignment vertical="center"/>
    </xf>
    <xf numFmtId="178" fontId="7" fillId="6" borderId="5" xfId="0" applyNumberFormat="1" applyFont="1" applyFill="1" applyBorder="1" applyAlignment="1">
      <alignment horizontal="center" vertical="center"/>
    </xf>
    <xf numFmtId="182" fontId="7" fillId="6" borderId="19" xfId="0" applyNumberFormat="1" applyFont="1" applyFill="1" applyBorder="1" applyAlignment="1">
      <alignment horizontal="center" vertical="center"/>
    </xf>
    <xf numFmtId="180" fontId="11" fillId="6" borderId="34" xfId="0" applyNumberFormat="1" applyFont="1" applyFill="1" applyBorder="1" applyAlignment="1">
      <alignment vertical="center"/>
    </xf>
    <xf numFmtId="180" fontId="11" fillId="6" borderId="30" xfId="0" applyNumberFormat="1" applyFont="1" applyFill="1" applyBorder="1" applyAlignment="1">
      <alignment vertical="center"/>
    </xf>
    <xf numFmtId="179" fontId="11" fillId="6" borderId="26" xfId="0" applyNumberFormat="1" applyFont="1" applyFill="1" applyBorder="1" applyAlignment="1">
      <alignment horizontal="right" vertical="center" indent="1"/>
    </xf>
    <xf numFmtId="179" fontId="11" fillId="6" borderId="30" xfId="0" applyNumberFormat="1" applyFont="1" applyFill="1" applyBorder="1" applyAlignment="1">
      <alignment horizontal="right" vertical="center" inden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179" fontId="7" fillId="0" borderId="44" xfId="0" applyNumberFormat="1" applyFont="1" applyBorder="1" applyAlignment="1">
      <alignment horizontal="center" vertical="center"/>
    </xf>
    <xf numFmtId="179" fontId="7" fillId="0" borderId="45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48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7" fillId="8" borderId="52" xfId="0" applyFont="1" applyFill="1" applyBorder="1" applyAlignment="1">
      <alignment vertical="center"/>
    </xf>
    <xf numFmtId="0" fontId="7" fillId="8" borderId="53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8" borderId="54" xfId="0" applyFont="1" applyFill="1" applyBorder="1" applyAlignment="1">
      <alignment vertical="center"/>
    </xf>
    <xf numFmtId="0" fontId="7" fillId="8" borderId="55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8" borderId="57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0" fontId="19" fillId="8" borderId="5" xfId="0" applyFont="1" applyFill="1" applyBorder="1" applyAlignment="1">
      <alignment vertical="center"/>
    </xf>
    <xf numFmtId="0" fontId="19" fillId="8" borderId="54" xfId="0" applyFont="1" applyFill="1" applyBorder="1" applyAlignment="1">
      <alignment vertical="center"/>
    </xf>
    <xf numFmtId="0" fontId="19" fillId="8" borderId="56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20" fillId="8" borderId="52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20" fillId="8" borderId="54" xfId="0" applyFont="1" applyFill="1" applyBorder="1" applyAlignment="1">
      <alignment vertical="center"/>
    </xf>
    <xf numFmtId="0" fontId="20" fillId="8" borderId="9" xfId="0" applyFont="1" applyFill="1" applyBorder="1" applyAlignment="1">
      <alignment vertical="center"/>
    </xf>
    <xf numFmtId="6" fontId="18" fillId="8" borderId="4" xfId="2" applyFont="1" applyFill="1" applyBorder="1" applyAlignment="1">
      <alignment horizontal="center" vertical="center"/>
    </xf>
    <xf numFmtId="6" fontId="18" fillId="8" borderId="8" xfId="2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2" fillId="2" borderId="4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81" fontId="14" fillId="2" borderId="43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181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81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81" fontId="14" fillId="2" borderId="47" xfId="0" applyNumberFormat="1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 indent="1"/>
    </xf>
    <xf numFmtId="0" fontId="24" fillId="0" borderId="0" xfId="0" applyFont="1"/>
    <xf numFmtId="0" fontId="25" fillId="4" borderId="0" xfId="0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horizontal="left" vertical="center" indent="1"/>
    </xf>
    <xf numFmtId="0" fontId="22" fillId="3" borderId="0" xfId="0" applyFont="1" applyFill="1" applyAlignment="1">
      <alignment horizontal="left" vertical="center" indent="3"/>
    </xf>
    <xf numFmtId="0" fontId="25" fillId="5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left" vertical="center" indent="1"/>
    </xf>
    <xf numFmtId="0" fontId="24" fillId="3" borderId="0" xfId="0" applyFont="1" applyFill="1"/>
    <xf numFmtId="0" fontId="29" fillId="3" borderId="0" xfId="0" applyFont="1" applyFill="1" applyAlignment="1">
      <alignment horizontal="left" vertical="center" indent="1"/>
    </xf>
    <xf numFmtId="0" fontId="26" fillId="3" borderId="0" xfId="1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1" fillId="3" borderId="0" xfId="1" applyFont="1" applyFill="1" applyAlignment="1" applyProtection="1">
      <alignment horizontal="left" vertical="center"/>
      <protection locked="0"/>
    </xf>
    <xf numFmtId="0" fontId="0" fillId="7" borderId="8" xfId="0" applyFill="1" applyBorder="1"/>
    <xf numFmtId="0" fontId="0" fillId="0" borderId="8" xfId="0" applyBorder="1"/>
    <xf numFmtId="0" fontId="33" fillId="7" borderId="8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176" fontId="33" fillId="0" borderId="8" xfId="0" applyNumberFormat="1" applyFont="1" applyBorder="1" applyAlignment="1">
      <alignment horizontal="left" vertical="center"/>
    </xf>
    <xf numFmtId="0" fontId="33" fillId="0" borderId="58" xfId="0" applyFont="1" applyBorder="1" applyAlignment="1">
      <alignment vertical="center"/>
    </xf>
    <xf numFmtId="180" fontId="11" fillId="8" borderId="59" xfId="0" applyNumberFormat="1" applyFont="1" applyFill="1" applyBorder="1" applyAlignment="1">
      <alignment horizontal="right" vertical="center"/>
    </xf>
    <xf numFmtId="180" fontId="11" fillId="8" borderId="60" xfId="0" applyNumberFormat="1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184" fontId="10" fillId="0" borderId="0" xfId="0" applyNumberFormat="1" applyFont="1" applyBorder="1" applyAlignment="1" applyProtection="1">
      <alignment horizontal="center" vertical="center" shrinkToFit="1"/>
      <protection locked="0"/>
    </xf>
    <xf numFmtId="20" fontId="7" fillId="8" borderId="1" xfId="0" applyNumberFormat="1" applyFont="1" applyFill="1" applyBorder="1" applyAlignment="1">
      <alignment vertical="center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20" fontId="7" fillId="0" borderId="61" xfId="0" applyNumberFormat="1" applyFont="1" applyBorder="1" applyAlignment="1">
      <alignment horizontal="center" vertical="center" wrapText="1"/>
    </xf>
    <xf numFmtId="20" fontId="7" fillId="0" borderId="62" xfId="0" applyNumberFormat="1" applyFont="1" applyBorder="1" applyAlignment="1">
      <alignment horizontal="center" vertical="center" wrapText="1"/>
    </xf>
    <xf numFmtId="20" fontId="7" fillId="8" borderId="61" xfId="0" applyNumberFormat="1" applyFont="1" applyFill="1" applyBorder="1" applyAlignment="1">
      <alignment vertical="center"/>
    </xf>
    <xf numFmtId="20" fontId="7" fillId="8" borderId="62" xfId="0" applyNumberFormat="1" applyFont="1" applyFill="1" applyBorder="1" applyAlignment="1">
      <alignment vertical="center"/>
    </xf>
    <xf numFmtId="0" fontId="34" fillId="0" borderId="0" xfId="0" applyFont="1" applyAlignment="1">
      <alignment vertical="top"/>
    </xf>
    <xf numFmtId="185" fontId="11" fillId="6" borderId="26" xfId="0" applyNumberFormat="1" applyFont="1" applyFill="1" applyBorder="1" applyAlignment="1">
      <alignment horizontal="right" vertical="center"/>
    </xf>
    <xf numFmtId="185" fontId="11" fillId="6" borderId="30" xfId="0" applyNumberFormat="1" applyFont="1" applyFill="1" applyBorder="1" applyAlignment="1">
      <alignment horizontal="right" vertical="center"/>
    </xf>
    <xf numFmtId="186" fontId="11" fillId="6" borderId="34" xfId="0" applyNumberFormat="1" applyFont="1" applyFill="1" applyBorder="1" applyAlignment="1">
      <alignment horizontal="right" vertical="center"/>
    </xf>
    <xf numFmtId="186" fontId="11" fillId="6" borderId="30" xfId="0" applyNumberFormat="1" applyFont="1" applyFill="1" applyBorder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9" fontId="33" fillId="0" borderId="58" xfId="0" applyNumberFormat="1" applyFont="1" applyBorder="1" applyAlignment="1">
      <alignment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179" fontId="33" fillId="0" borderId="63" xfId="0" applyNumberFormat="1" applyFont="1" applyBorder="1" applyAlignment="1">
      <alignment vertical="center"/>
    </xf>
    <xf numFmtId="0" fontId="33" fillId="0" borderId="13" xfId="0" applyNumberFormat="1" applyFont="1" applyBorder="1" applyAlignment="1">
      <alignment horizontal="center" vertical="center"/>
    </xf>
    <xf numFmtId="179" fontId="33" fillId="0" borderId="64" xfId="0" applyNumberFormat="1" applyFont="1" applyBorder="1" applyAlignment="1">
      <alignment vertical="center"/>
    </xf>
    <xf numFmtId="0" fontId="33" fillId="0" borderId="24" xfId="0" applyNumberFormat="1" applyFont="1" applyBorder="1" applyAlignment="1">
      <alignment horizontal="center" vertical="center"/>
    </xf>
    <xf numFmtId="179" fontId="33" fillId="0" borderId="65" xfId="0" applyNumberFormat="1" applyFont="1" applyBorder="1" applyAlignment="1">
      <alignment vertical="center"/>
    </xf>
    <xf numFmtId="0" fontId="33" fillId="0" borderId="56" xfId="0" applyNumberFormat="1" applyFont="1" applyBorder="1" applyAlignment="1">
      <alignment horizontal="center" vertical="center"/>
    </xf>
    <xf numFmtId="179" fontId="33" fillId="0" borderId="66" xfId="0" applyNumberFormat="1" applyFont="1" applyBorder="1" applyAlignment="1">
      <alignment vertical="center"/>
    </xf>
    <xf numFmtId="0" fontId="33" fillId="0" borderId="19" xfId="0" applyNumberFormat="1" applyFont="1" applyBorder="1" applyAlignment="1">
      <alignment horizontal="center" vertical="center"/>
    </xf>
    <xf numFmtId="179" fontId="33" fillId="0" borderId="67" xfId="0" applyNumberFormat="1" applyFont="1" applyBorder="1" applyAlignment="1">
      <alignment vertical="center"/>
    </xf>
    <xf numFmtId="0" fontId="33" fillId="0" borderId="5" xfId="0" applyNumberFormat="1" applyFont="1" applyBorder="1" applyAlignment="1">
      <alignment horizontal="center" vertical="center"/>
    </xf>
    <xf numFmtId="179" fontId="33" fillId="0" borderId="68" xfId="0" applyNumberFormat="1" applyFont="1" applyBorder="1" applyAlignment="1">
      <alignment vertical="center"/>
    </xf>
    <xf numFmtId="20" fontId="7" fillId="8" borderId="69" xfId="0" applyNumberFormat="1" applyFont="1" applyFill="1" applyBorder="1" applyAlignment="1">
      <alignment vertical="center"/>
    </xf>
    <xf numFmtId="0" fontId="0" fillId="7" borderId="70" xfId="0" applyFill="1" applyBorder="1"/>
    <xf numFmtId="0" fontId="0" fillId="7" borderId="58" xfId="0" applyFill="1" applyBorder="1"/>
    <xf numFmtId="189" fontId="7" fillId="8" borderId="6" xfId="0" applyNumberFormat="1" applyFont="1" applyFill="1" applyBorder="1" applyAlignment="1">
      <alignment horizontal="center" vertical="center" shrinkToFit="1"/>
    </xf>
    <xf numFmtId="189" fontId="7" fillId="6" borderId="5" xfId="0" applyNumberFormat="1" applyFont="1" applyFill="1" applyBorder="1" applyAlignment="1">
      <alignment horizontal="center" vertical="center" shrinkToFit="1"/>
    </xf>
    <xf numFmtId="0" fontId="11" fillId="0" borderId="72" xfId="0" applyFont="1" applyBorder="1" applyAlignment="1">
      <alignment vertical="center"/>
    </xf>
    <xf numFmtId="190" fontId="11" fillId="6" borderId="12" xfId="0" applyNumberFormat="1" applyFont="1" applyFill="1" applyBorder="1" applyAlignment="1">
      <alignment horizontal="right" vertical="center"/>
    </xf>
    <xf numFmtId="190" fontId="11" fillId="6" borderId="18" xfId="0" applyNumberFormat="1" applyFont="1" applyFill="1" applyBorder="1" applyAlignment="1">
      <alignment horizontal="right" vertical="center"/>
    </xf>
    <xf numFmtId="0" fontId="11" fillId="0" borderId="71" xfId="0" applyFont="1" applyBorder="1" applyAlignment="1">
      <alignment vertical="center" shrinkToFit="1"/>
    </xf>
    <xf numFmtId="0" fontId="7" fillId="0" borderId="0" xfId="0" applyNumberFormat="1" applyFont="1" applyAlignment="1">
      <alignment vertical="center"/>
    </xf>
    <xf numFmtId="191" fontId="8" fillId="8" borderId="4" xfId="0" applyNumberFormat="1" applyFont="1" applyFill="1" applyBorder="1" applyAlignment="1">
      <alignment horizontal="center" vertical="center"/>
    </xf>
    <xf numFmtId="191" fontId="35" fillId="6" borderId="24" xfId="0" applyNumberFormat="1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20" fontId="7" fillId="8" borderId="73" xfId="0" applyNumberFormat="1" applyFont="1" applyFill="1" applyBorder="1" applyAlignment="1">
      <alignment vertical="center"/>
    </xf>
    <xf numFmtId="20" fontId="7" fillId="0" borderId="0" xfId="0" applyNumberFormat="1" applyFont="1" applyAlignment="1">
      <alignment vertical="center"/>
    </xf>
    <xf numFmtId="182" fontId="11" fillId="8" borderId="59" xfId="0" applyNumberFormat="1" applyFont="1" applyFill="1" applyBorder="1" applyAlignment="1">
      <alignment horizontal="right" vertical="center"/>
    </xf>
    <xf numFmtId="182" fontId="11" fillId="8" borderId="60" xfId="0" applyNumberFormat="1" applyFont="1" applyFill="1" applyBorder="1" applyAlignment="1">
      <alignment horizontal="right" vertical="center"/>
    </xf>
    <xf numFmtId="180" fontId="11" fillId="8" borderId="74" xfId="0" applyNumberFormat="1" applyFont="1" applyFill="1" applyBorder="1" applyAlignment="1">
      <alignment horizontal="right" vertical="center"/>
    </xf>
    <xf numFmtId="0" fontId="7" fillId="0" borderId="61" xfId="0" applyFont="1" applyBorder="1" applyAlignment="1">
      <alignment vertical="center"/>
    </xf>
    <xf numFmtId="20" fontId="7" fillId="8" borderId="76" xfId="0" applyNumberFormat="1" applyFont="1" applyFill="1" applyBorder="1" applyAlignment="1">
      <alignment vertical="center"/>
    </xf>
    <xf numFmtId="188" fontId="34" fillId="8" borderId="75" xfId="0" applyNumberFormat="1" applyFont="1" applyFill="1" applyBorder="1" applyAlignment="1">
      <alignment vertical="center"/>
    </xf>
    <xf numFmtId="192" fontId="7" fillId="8" borderId="61" xfId="0" applyNumberFormat="1" applyFont="1" applyFill="1" applyBorder="1" applyAlignment="1">
      <alignment vertical="center"/>
    </xf>
    <xf numFmtId="182" fontId="7" fillId="8" borderId="77" xfId="0" applyNumberFormat="1" applyFont="1" applyFill="1" applyBorder="1" applyAlignment="1">
      <alignment vertical="center"/>
    </xf>
    <xf numFmtId="182" fontId="7" fillId="8" borderId="78" xfId="0" applyNumberFormat="1" applyFont="1" applyFill="1" applyBorder="1" applyAlignment="1">
      <alignment vertical="center"/>
    </xf>
    <xf numFmtId="192" fontId="37" fillId="0" borderId="1" xfId="0" applyNumberFormat="1" applyFont="1" applyBorder="1" applyAlignment="1">
      <alignment vertical="center"/>
    </xf>
    <xf numFmtId="192" fontId="37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92" fontId="7" fillId="8" borderId="8" xfId="0" applyNumberFormat="1" applyFont="1" applyFill="1" applyBorder="1" applyAlignment="1">
      <alignment vertical="center"/>
    </xf>
    <xf numFmtId="182" fontId="7" fillId="8" borderId="81" xfId="0" applyNumberFormat="1" applyFont="1" applyFill="1" applyBorder="1" applyAlignment="1">
      <alignment vertical="center"/>
    </xf>
    <xf numFmtId="192" fontId="37" fillId="0" borderId="10" xfId="0" applyNumberFormat="1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192" fontId="7" fillId="8" borderId="62" xfId="0" applyNumberFormat="1" applyFont="1" applyFill="1" applyBorder="1" applyAlignment="1">
      <alignment vertical="center"/>
    </xf>
    <xf numFmtId="182" fontId="36" fillId="8" borderId="59" xfId="0" applyNumberFormat="1" applyFont="1" applyFill="1" applyBorder="1" applyAlignment="1">
      <alignment vertical="center"/>
    </xf>
    <xf numFmtId="182" fontId="36" fillId="8" borderId="6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184" fontId="13" fillId="2" borderId="8" xfId="0" applyNumberFormat="1" applyFont="1" applyFill="1" applyBorder="1" applyAlignment="1">
      <alignment horizontal="center" vertical="center" shrinkToFit="1"/>
    </xf>
    <xf numFmtId="184" fontId="13" fillId="0" borderId="17" xfId="0" applyNumberFormat="1" applyFont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2" borderId="8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/>
    </xf>
    <xf numFmtId="56" fontId="6" fillId="0" borderId="2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56" fontId="6" fillId="0" borderId="2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14" fillId="2" borderId="43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4" fillId="2" borderId="38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3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56" fontId="6" fillId="0" borderId="51" xfId="0" applyNumberFormat="1" applyFont="1" applyBorder="1" applyAlignment="1">
      <alignment horizontal="center" vertical="center"/>
    </xf>
    <xf numFmtId="177" fontId="6" fillId="0" borderId="50" xfId="0" applyNumberFormat="1" applyFont="1" applyBorder="1" applyAlignment="1">
      <alignment horizontal="center" vertical="center"/>
    </xf>
    <xf numFmtId="0" fontId="14" fillId="2" borderId="47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92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182" fontId="7" fillId="0" borderId="79" xfId="0" applyNumberFormat="1" applyFont="1" applyBorder="1" applyAlignment="1">
      <alignment vertical="center"/>
    </xf>
    <xf numFmtId="0" fontId="0" fillId="0" borderId="80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82" fontId="7" fillId="0" borderId="82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14" fontId="6" fillId="8" borderId="0" xfId="0" applyNumberFormat="1" applyFont="1" applyFill="1" applyAlignment="1">
      <alignment horizontal="center" vertical="center" shrinkToFit="1"/>
    </xf>
    <xf numFmtId="56" fontId="6" fillId="0" borderId="16" xfId="0" applyNumberFormat="1" applyFont="1" applyBorder="1" applyAlignment="1">
      <alignment horizontal="center" vertical="center"/>
    </xf>
    <xf numFmtId="56" fontId="6" fillId="0" borderId="18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 shrinkToFit="1"/>
    </xf>
    <xf numFmtId="187" fontId="6" fillId="0" borderId="0" xfId="0" applyNumberFormat="1" applyFont="1" applyAlignment="1">
      <alignment horizontal="center" vertical="center" shrinkToFit="1"/>
    </xf>
    <xf numFmtId="56" fontId="6" fillId="0" borderId="12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8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4" fontId="6" fillId="9" borderId="0" xfId="0" applyNumberFormat="1" applyFont="1" applyFill="1" applyAlignment="1">
      <alignment horizontal="center" vertical="center" shrinkToFit="1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184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84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181" fontId="7" fillId="2" borderId="43" xfId="0" applyNumberFormat="1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181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8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181" fontId="7" fillId="2" borderId="47" xfId="0" applyNumberFormat="1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left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6" xfId="0" applyFont="1" applyFill="1" applyBorder="1" applyAlignment="1" applyProtection="1">
      <alignment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7" fillId="2" borderId="38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7" fillId="2" borderId="40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 applyProtection="1">
      <alignment vertical="center"/>
      <protection locked="0"/>
    </xf>
    <xf numFmtId="0" fontId="0" fillId="2" borderId="41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10">
    <dxf>
      <font>
        <color rgb="FFFF6600"/>
      </font>
      <fill>
        <patternFill>
          <bgColor theme="5" tint="0.79998168889431442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rgb="FFFFE5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rgb="FFFFE1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rgb="FFFFE5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rgb="FFFF0000"/>
      </font>
      <fill>
        <patternFill>
          <bgColor rgb="FFFFE1FF"/>
        </patternFill>
      </fill>
    </dxf>
  </dxfs>
  <tableStyles count="0" defaultTableStyle="TableStyleMedium2" defaultPivotStyle="PivotStyleLight16"/>
  <colors>
    <mruColors>
      <color rgb="FFFFFFCC"/>
      <color rgb="FFFFFF99"/>
      <color rgb="FFFFFFE1"/>
      <color rgb="FFCCFFFF"/>
      <color rgb="FFFFFFE7"/>
      <color rgb="FFCCFFCC"/>
      <color rgb="FFFF6600"/>
      <color rgb="FFFFCCFF"/>
      <color rgb="FFFFE5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238125</xdr:rowOff>
    </xdr:from>
    <xdr:to>
      <xdr:col>13</xdr:col>
      <xdr:colOff>571500</xdr:colOff>
      <xdr:row>5</xdr:row>
      <xdr:rowOff>305194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582" t="14544" r="8596" b="16739"/>
        <a:stretch/>
      </xdr:blipFill>
      <xdr:spPr>
        <a:xfrm>
          <a:off x="8334375" y="238125"/>
          <a:ext cx="1819275" cy="1781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59532</xdr:colOff>
      <xdr:row>7</xdr:row>
      <xdr:rowOff>321470</xdr:rowOff>
    </xdr:from>
    <xdr:to>
      <xdr:col>2</xdr:col>
      <xdr:colOff>416718</xdr:colOff>
      <xdr:row>9</xdr:row>
      <xdr:rowOff>107158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1" y="2357439"/>
          <a:ext cx="357186" cy="345282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</a:t>
          </a:r>
        </a:p>
      </xdr:txBody>
    </xdr:sp>
    <xdr:clientData/>
  </xdr:twoCellAnchor>
  <xdr:twoCellAnchor>
    <xdr:from>
      <xdr:col>9</xdr:col>
      <xdr:colOff>738189</xdr:colOff>
      <xdr:row>8</xdr:row>
      <xdr:rowOff>26460</xdr:rowOff>
    </xdr:from>
    <xdr:to>
      <xdr:col>10</xdr:col>
      <xdr:colOff>261937</xdr:colOff>
      <xdr:row>9</xdr:row>
      <xdr:rowOff>169335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966606" y="2397127"/>
          <a:ext cx="359831" cy="343958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③</a:t>
          </a:r>
        </a:p>
      </xdr:txBody>
    </xdr:sp>
    <xdr:clientData/>
  </xdr:twoCellAnchor>
  <xdr:twoCellAnchor>
    <xdr:from>
      <xdr:col>3</xdr:col>
      <xdr:colOff>780522</xdr:colOff>
      <xdr:row>7</xdr:row>
      <xdr:rowOff>322792</xdr:rowOff>
    </xdr:from>
    <xdr:to>
      <xdr:col>4</xdr:col>
      <xdr:colOff>261936</xdr:colOff>
      <xdr:row>9</xdr:row>
      <xdr:rowOff>116417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25272" y="2344209"/>
          <a:ext cx="359831" cy="343958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</a:t>
          </a:r>
        </a:p>
      </xdr:txBody>
    </xdr:sp>
    <xdr:clientData/>
  </xdr:twoCellAnchor>
  <xdr:twoCellAnchor>
    <xdr:from>
      <xdr:col>1</xdr:col>
      <xdr:colOff>314856</xdr:colOff>
      <xdr:row>3</xdr:row>
      <xdr:rowOff>248709</xdr:rowOff>
    </xdr:from>
    <xdr:to>
      <xdr:col>2</xdr:col>
      <xdr:colOff>187854</xdr:colOff>
      <xdr:row>4</xdr:row>
      <xdr:rowOff>243417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4356" y="873126"/>
          <a:ext cx="359831" cy="343958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1</xdr:row>
      <xdr:rowOff>0</xdr:rowOff>
    </xdr:from>
    <xdr:to>
      <xdr:col>20</xdr:col>
      <xdr:colOff>666750</xdr:colOff>
      <xdr:row>23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058150" y="238125"/>
          <a:ext cx="7096125" cy="53911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0" rtlCol="0" anchor="t"/>
        <a:lstStyle/>
        <a:p>
          <a:pPr>
            <a:lnSpc>
              <a:spcPts val="2000"/>
            </a:lnSpc>
          </a:pPr>
          <a:r>
            <a:rPr kumimoji="1" lang="ja-JP" altLang="en-US" sz="1100" b="1"/>
            <a:t>①この「リスト」は通常「非表示」にしています。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　「再表示」をして修正等を行ったら「非表示」にしてください。</a:t>
          </a: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②「謝礼単価」「源泉徴収税率」「祝祭日」は、年度末に必ず確認、適宜修正してください。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③「提出方法」「記入例」「活動報告書」は「シートの保護」を行っています。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　「シートの保護」解除のパスワードは「</a:t>
          </a:r>
          <a:r>
            <a:rPr kumimoji="1" lang="en-US" altLang="ja-JP" sz="1800" b="1">
              <a:solidFill>
                <a:srgbClr val="FF0000"/>
              </a:solidFill>
            </a:rPr>
            <a:t>syakai-k-07</a:t>
          </a:r>
          <a:r>
            <a:rPr kumimoji="1" lang="ja-JP" altLang="en-US" sz="1100" b="1"/>
            <a:t>」です。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④「活動報告書」の「活動時間集計」等の計算式は「Ｍ列」以降に入力されています。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　修正が生じた場合は、「シートの保護」解除後、「再表示」して修正してください。</a:t>
          </a:r>
          <a:endParaRPr kumimoji="1" lang="en-US" altLang="ja-JP" sz="1100" b="1"/>
        </a:p>
        <a:p>
          <a:pPr>
            <a:lnSpc>
              <a:spcPts val="2000"/>
            </a:lnSpc>
          </a:pPr>
          <a:r>
            <a:rPr kumimoji="1" lang="ja-JP" altLang="en-US" sz="1100" b="1"/>
            <a:t>　修正後は必ず「Ｍ列」以降を「非表示」にしてください。</a:t>
          </a:r>
          <a:endParaRPr kumimoji="1" lang="en-US" altLang="ja-JP" sz="1100" b="1"/>
        </a:p>
      </xdr:txBody>
    </xdr:sp>
    <xdr:clientData/>
  </xdr:twoCellAnchor>
  <xdr:twoCellAnchor editAs="oneCell">
    <xdr:from>
      <xdr:col>15</xdr:col>
      <xdr:colOff>219075</xdr:colOff>
      <xdr:row>3</xdr:row>
      <xdr:rowOff>171450</xdr:rowOff>
    </xdr:from>
    <xdr:to>
      <xdr:col>19</xdr:col>
      <xdr:colOff>619564</xdr:colOff>
      <xdr:row>13</xdr:row>
      <xdr:rowOff>133677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0" y="885825"/>
          <a:ext cx="3143689" cy="234347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85725</xdr:colOff>
      <xdr:row>3</xdr:row>
      <xdr:rowOff>171450</xdr:rowOff>
    </xdr:from>
    <xdr:to>
      <xdr:col>15</xdr:col>
      <xdr:colOff>76582</xdr:colOff>
      <xdr:row>15</xdr:row>
      <xdr:rowOff>105165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885825"/>
          <a:ext cx="2734057" cy="279121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428625</xdr:colOff>
      <xdr:row>25</xdr:row>
      <xdr:rowOff>9525</xdr:rowOff>
    </xdr:from>
    <xdr:to>
      <xdr:col>19</xdr:col>
      <xdr:colOff>600960</xdr:colOff>
      <xdr:row>64</xdr:row>
      <xdr:rowOff>106086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58150" y="5962650"/>
          <a:ext cx="6344535" cy="9392961"/>
        </a:xfrm>
        <a:prstGeom prst="rect">
          <a:avLst/>
        </a:prstGeom>
        <a:ln w="15875"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"/>
  <sheetViews>
    <sheetView showGridLines="0" workbookViewId="0">
      <pane xSplit="17" ySplit="15" topLeftCell="R34" activePane="bottomRight" state="frozen"/>
      <selection pane="topRight" activeCell="R1" sqref="R1"/>
      <selection pane="bottomLeft" activeCell="A16" sqref="A16"/>
      <selection pane="bottomRight"/>
    </sheetView>
  </sheetViews>
  <sheetFormatPr defaultRowHeight="15" x14ac:dyDescent="0.25"/>
  <cols>
    <col min="1" max="1" width="9" style="74"/>
    <col min="2" max="2" width="17.75" style="74" bestFit="1" customWidth="1"/>
    <col min="3" max="16384" width="9" style="74"/>
  </cols>
  <sheetData>
    <row r="1" spans="1:14" ht="27" customHeight="1" x14ac:dyDescent="0.25">
      <c r="A1" s="71"/>
      <c r="B1" s="72"/>
      <c r="C1" s="73"/>
      <c r="D1" s="71"/>
      <c r="E1" s="71"/>
      <c r="F1" s="71"/>
      <c r="G1" s="71"/>
      <c r="H1" s="81"/>
      <c r="I1" s="81"/>
      <c r="J1" s="81"/>
      <c r="K1" s="81"/>
      <c r="L1" s="81"/>
      <c r="M1" s="81"/>
      <c r="N1" s="81"/>
    </row>
    <row r="2" spans="1:14" ht="27" customHeight="1" x14ac:dyDescent="0.25">
      <c r="A2" s="71"/>
      <c r="B2" s="84" t="s">
        <v>101</v>
      </c>
      <c r="C2" s="73"/>
      <c r="D2" s="71"/>
      <c r="E2" s="71"/>
      <c r="F2" s="71"/>
      <c r="G2" s="71"/>
      <c r="H2" s="81"/>
      <c r="I2" s="81"/>
      <c r="J2" s="81"/>
      <c r="K2" s="81"/>
      <c r="L2" s="81"/>
      <c r="M2" s="81"/>
      <c r="N2" s="81"/>
    </row>
    <row r="3" spans="1:14" ht="27" customHeight="1" x14ac:dyDescent="0.25">
      <c r="A3" s="71"/>
      <c r="B3" s="72"/>
      <c r="C3" s="73"/>
      <c r="D3" s="71"/>
      <c r="E3" s="71"/>
      <c r="F3" s="71"/>
      <c r="G3" s="71"/>
      <c r="H3" s="81"/>
      <c r="I3" s="81"/>
      <c r="J3" s="81"/>
      <c r="K3" s="81"/>
      <c r="L3" s="81"/>
      <c r="M3" s="81"/>
      <c r="N3" s="81"/>
    </row>
    <row r="4" spans="1:14" ht="27" customHeight="1" x14ac:dyDescent="0.25">
      <c r="A4" s="71"/>
      <c r="B4" s="75" t="s">
        <v>27</v>
      </c>
      <c r="C4" s="82" t="s">
        <v>102</v>
      </c>
      <c r="D4" s="71"/>
      <c r="E4" s="71"/>
      <c r="F4" s="71"/>
      <c r="G4" s="71"/>
      <c r="H4" s="81"/>
      <c r="I4" s="81"/>
      <c r="J4" s="81"/>
      <c r="K4" s="81"/>
      <c r="L4" s="81"/>
      <c r="M4" s="81"/>
      <c r="N4" s="81"/>
    </row>
    <row r="5" spans="1:14" ht="27" customHeight="1" x14ac:dyDescent="0.25">
      <c r="A5" s="71"/>
      <c r="B5" s="72"/>
      <c r="C5" s="73"/>
      <c r="D5" s="71"/>
      <c r="E5" s="71"/>
      <c r="F5" s="71"/>
      <c r="G5" s="71"/>
      <c r="H5" s="81"/>
      <c r="I5" s="81"/>
      <c r="J5" s="81"/>
      <c r="K5" s="81"/>
      <c r="L5" s="81"/>
      <c r="M5" s="81"/>
      <c r="N5" s="81"/>
    </row>
    <row r="6" spans="1:14" ht="27" customHeight="1" x14ac:dyDescent="0.25">
      <c r="A6" s="71"/>
      <c r="B6" s="75" t="s">
        <v>29</v>
      </c>
      <c r="C6" s="82" t="s">
        <v>100</v>
      </c>
      <c r="D6" s="76"/>
      <c r="E6" s="71"/>
      <c r="F6" s="85" t="s">
        <v>103</v>
      </c>
      <c r="G6" s="83"/>
      <c r="H6" s="81"/>
      <c r="I6" s="81"/>
      <c r="J6" s="81"/>
      <c r="K6" s="81"/>
      <c r="L6" s="81"/>
      <c r="M6" s="81"/>
      <c r="N6" s="81"/>
    </row>
    <row r="7" spans="1:14" ht="27" customHeight="1" x14ac:dyDescent="0.25">
      <c r="A7" s="71"/>
      <c r="B7" s="72"/>
      <c r="C7" s="77"/>
      <c r="D7" s="71"/>
      <c r="E7" s="71"/>
      <c r="F7" s="71"/>
      <c r="G7" s="71"/>
      <c r="H7" s="81"/>
      <c r="I7" s="81"/>
      <c r="J7" s="81"/>
      <c r="K7" s="81"/>
      <c r="L7" s="81"/>
      <c r="M7" s="81"/>
      <c r="N7" s="81"/>
    </row>
    <row r="8" spans="1:14" ht="27" customHeight="1" x14ac:dyDescent="0.25">
      <c r="A8" s="71"/>
      <c r="B8" s="75" t="s">
        <v>28</v>
      </c>
      <c r="C8" s="82" t="s">
        <v>107</v>
      </c>
      <c r="D8" s="71"/>
      <c r="E8" s="71"/>
      <c r="F8" s="71"/>
      <c r="G8" s="71"/>
      <c r="H8" s="81"/>
      <c r="I8" s="81"/>
      <c r="J8" s="81"/>
      <c r="K8" s="81"/>
      <c r="L8" s="81"/>
      <c r="M8" s="81"/>
      <c r="N8" s="81"/>
    </row>
    <row r="9" spans="1:14" ht="27" customHeight="1" x14ac:dyDescent="0.25">
      <c r="A9" s="71"/>
      <c r="B9" s="72"/>
      <c r="C9" s="78" t="s">
        <v>111</v>
      </c>
      <c r="D9" s="71"/>
      <c r="E9" s="71"/>
      <c r="F9" s="71"/>
      <c r="G9" s="71"/>
      <c r="H9" s="81"/>
      <c r="I9" s="81"/>
      <c r="J9" s="81"/>
      <c r="K9" s="81"/>
      <c r="L9" s="81"/>
      <c r="M9" s="81"/>
      <c r="N9" s="81"/>
    </row>
    <row r="10" spans="1:14" ht="27" customHeight="1" x14ac:dyDescent="0.25">
      <c r="A10" s="71"/>
      <c r="B10" s="72"/>
      <c r="C10" s="78" t="s">
        <v>104</v>
      </c>
      <c r="D10" s="71"/>
      <c r="E10" s="71"/>
      <c r="F10" s="71"/>
      <c r="G10" s="71"/>
      <c r="H10" s="81"/>
      <c r="I10" s="81"/>
      <c r="J10" s="81"/>
      <c r="K10" s="81"/>
      <c r="L10" s="81"/>
      <c r="M10" s="81"/>
      <c r="N10" s="81"/>
    </row>
    <row r="11" spans="1:14" ht="27" customHeight="1" x14ac:dyDescent="0.25">
      <c r="A11" s="71"/>
      <c r="B11" s="72"/>
      <c r="C11" s="73"/>
      <c r="D11" s="71"/>
      <c r="E11" s="71"/>
      <c r="F11" s="71"/>
      <c r="G11" s="71"/>
      <c r="H11" s="81"/>
      <c r="I11" s="81"/>
      <c r="J11" s="81"/>
      <c r="K11" s="81"/>
      <c r="L11" s="81"/>
      <c r="M11" s="81"/>
      <c r="N11" s="81"/>
    </row>
    <row r="12" spans="1:14" ht="27" customHeight="1" x14ac:dyDescent="0.25">
      <c r="A12" s="71"/>
      <c r="B12" s="79" t="s">
        <v>30</v>
      </c>
      <c r="C12" s="80" t="s">
        <v>106</v>
      </c>
      <c r="D12" s="71"/>
      <c r="E12" s="71"/>
      <c r="F12" s="71"/>
      <c r="G12" s="71"/>
      <c r="H12" s="81"/>
      <c r="I12" s="81"/>
      <c r="J12" s="81"/>
      <c r="K12" s="81"/>
      <c r="L12" s="81"/>
      <c r="M12" s="81"/>
      <c r="N12" s="81"/>
    </row>
    <row r="13" spans="1:14" ht="27" customHeight="1" x14ac:dyDescent="0.25">
      <c r="A13" s="71"/>
      <c r="B13" s="80"/>
      <c r="C13" s="80" t="s">
        <v>105</v>
      </c>
      <c r="D13" s="71"/>
      <c r="E13" s="71"/>
      <c r="F13" s="71"/>
      <c r="G13" s="71"/>
      <c r="H13" s="81"/>
      <c r="I13" s="81"/>
      <c r="J13" s="81"/>
      <c r="K13" s="81"/>
      <c r="L13" s="81"/>
      <c r="M13" s="81"/>
      <c r="N13" s="81"/>
    </row>
    <row r="14" spans="1:14" ht="27" customHeight="1" x14ac:dyDescent="0.25">
      <c r="A14" s="71"/>
      <c r="B14" s="80"/>
      <c r="C14" s="80" t="s">
        <v>116</v>
      </c>
      <c r="D14" s="71"/>
      <c r="E14" s="71"/>
      <c r="F14" s="71"/>
      <c r="G14" s="71"/>
      <c r="H14" s="81"/>
      <c r="I14" s="81"/>
      <c r="J14" s="81"/>
      <c r="K14" s="81"/>
      <c r="L14" s="81"/>
      <c r="M14" s="81"/>
      <c r="N14" s="81"/>
    </row>
    <row r="15" spans="1:14" ht="27" customHeight="1" x14ac:dyDescent="0.25">
      <c r="A15" s="71"/>
      <c r="B15" s="72"/>
      <c r="C15" s="80" t="s">
        <v>132</v>
      </c>
      <c r="D15" s="71"/>
      <c r="E15" s="71"/>
      <c r="F15" s="71"/>
      <c r="G15" s="71"/>
      <c r="H15" s="81"/>
      <c r="I15" s="81"/>
      <c r="J15" s="81"/>
      <c r="K15" s="81"/>
      <c r="L15" s="81"/>
      <c r="M15" s="81"/>
      <c r="N15" s="81"/>
    </row>
  </sheetData>
  <sheetProtection algorithmName="SHA-512" hashValue="x2dreims24QdMWxkDZ3PAcG7IvJc9ey8pEeiqUX0CChrFaepuOFVVWFNAQX9hTk/7nu4cbgXkteDN+gxzSPv1g==" saltValue="lvr0BBgnTnYvk7UhySbUpQ==" spinCount="100000" sheet="1" insertHyperlinks="0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30"/>
  <sheetViews>
    <sheetView showGridLines="0" zoomScale="80" zoomScaleNormal="80" workbookViewId="0">
      <selection activeCell="N4" sqref="N4"/>
    </sheetView>
  </sheetViews>
  <sheetFormatPr defaultRowHeight="15" x14ac:dyDescent="0.4"/>
  <cols>
    <col min="1" max="1" width="14.125" style="1" customWidth="1"/>
    <col min="2" max="2" width="6.375" style="1" customWidth="1"/>
    <col min="3" max="5" width="11.5" style="1" customWidth="1"/>
    <col min="6" max="6" width="11" style="1" customWidth="1"/>
    <col min="7" max="7" width="6.75" style="1" customWidth="1"/>
    <col min="8" max="12" width="11" style="1" customWidth="1"/>
    <col min="13" max="13" width="2.5" style="1" customWidth="1"/>
    <col min="14" max="16384" width="9" style="1"/>
  </cols>
  <sheetData>
    <row r="1" spans="1:26" ht="14.25" customHeight="1" x14ac:dyDescent="0.4">
      <c r="A1" s="158" t="s">
        <v>97</v>
      </c>
      <c r="B1" s="160" t="s">
        <v>0</v>
      </c>
      <c r="C1" s="161"/>
      <c r="D1" s="161"/>
      <c r="E1" s="161"/>
    </row>
    <row r="2" spans="1:26" ht="24.75" customHeight="1" thickBot="1" x14ac:dyDescent="0.45">
      <c r="A2" s="159"/>
      <c r="B2" s="161"/>
      <c r="C2" s="161"/>
      <c r="D2" s="161"/>
      <c r="E2" s="161"/>
      <c r="F2" s="57">
        <v>7</v>
      </c>
      <c r="G2" s="33" t="s">
        <v>2</v>
      </c>
      <c r="I2" s="32" t="s">
        <v>43</v>
      </c>
      <c r="J2" s="162" t="s">
        <v>74</v>
      </c>
      <c r="K2" s="162"/>
      <c r="L2" s="162"/>
      <c r="N2" s="54" t="s">
        <v>85</v>
      </c>
      <c r="O2" s="54"/>
    </row>
    <row r="3" spans="1:26" ht="9.75" customHeight="1" thickBot="1" x14ac:dyDescent="0.45">
      <c r="N3" s="54"/>
      <c r="O3" s="54"/>
    </row>
    <row r="4" spans="1:26" ht="27.75" customHeight="1" thickBot="1" x14ac:dyDescent="0.45">
      <c r="A4" s="1" t="s">
        <v>44</v>
      </c>
      <c r="H4" s="1" t="s">
        <v>35</v>
      </c>
      <c r="N4" s="55"/>
      <c r="O4" s="56" t="s">
        <v>86</v>
      </c>
    </row>
    <row r="5" spans="1:26" ht="27.75" customHeight="1" x14ac:dyDescent="0.4">
      <c r="A5" s="163" t="s">
        <v>33</v>
      </c>
      <c r="B5" s="164"/>
      <c r="C5" s="13" t="s">
        <v>83</v>
      </c>
      <c r="D5" s="165" t="s">
        <v>4</v>
      </c>
      <c r="E5" s="166"/>
      <c r="F5" s="14">
        <v>8928</v>
      </c>
      <c r="H5" s="10" t="s">
        <v>20</v>
      </c>
      <c r="I5" s="167" t="s">
        <v>77</v>
      </c>
      <c r="J5" s="168"/>
      <c r="K5" s="168"/>
      <c r="L5" s="169"/>
    </row>
    <row r="6" spans="1:26" ht="27.75" customHeight="1" x14ac:dyDescent="0.4">
      <c r="A6" s="177" t="s">
        <v>48</v>
      </c>
      <c r="B6" s="178"/>
      <c r="C6" s="17">
        <v>0.40625</v>
      </c>
      <c r="D6" s="179" t="s">
        <v>25</v>
      </c>
      <c r="E6" s="180"/>
      <c r="F6" s="15">
        <v>273</v>
      </c>
      <c r="H6" s="11" t="s">
        <v>21</v>
      </c>
      <c r="I6" s="181" t="s">
        <v>75</v>
      </c>
      <c r="J6" s="182"/>
      <c r="K6" s="182"/>
      <c r="L6" s="183"/>
      <c r="N6" s="52" t="s">
        <v>92</v>
      </c>
      <c r="O6" s="48" t="s">
        <v>110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</row>
    <row r="7" spans="1:26" ht="27.75" customHeight="1" thickBot="1" x14ac:dyDescent="0.45">
      <c r="A7" s="170" t="s">
        <v>34</v>
      </c>
      <c r="B7" s="171"/>
      <c r="C7" s="18" t="s">
        <v>84</v>
      </c>
      <c r="D7" s="170" t="s">
        <v>69</v>
      </c>
      <c r="E7" s="171"/>
      <c r="F7" s="16">
        <v>8655</v>
      </c>
      <c r="H7" s="11" t="s">
        <v>47</v>
      </c>
      <c r="I7" s="58" t="s">
        <v>51</v>
      </c>
      <c r="J7" s="2" t="s">
        <v>24</v>
      </c>
      <c r="K7" s="172">
        <v>1234567</v>
      </c>
      <c r="L7" s="173"/>
      <c r="N7" s="46"/>
      <c r="O7" s="49" t="s">
        <v>99</v>
      </c>
      <c r="P7" s="47"/>
      <c r="Q7" s="40"/>
      <c r="R7" s="40"/>
      <c r="S7" s="40"/>
      <c r="T7" s="40"/>
      <c r="U7" s="40"/>
      <c r="V7" s="40"/>
      <c r="W7" s="40"/>
      <c r="X7" s="40"/>
      <c r="Y7" s="40"/>
      <c r="Z7" s="41"/>
    </row>
    <row r="8" spans="1:26" ht="27.75" customHeight="1" thickBot="1" x14ac:dyDescent="0.45">
      <c r="H8" s="12" t="s">
        <v>22</v>
      </c>
      <c r="I8" s="174" t="s">
        <v>76</v>
      </c>
      <c r="J8" s="175"/>
      <c r="K8" s="175"/>
      <c r="L8" s="176"/>
      <c r="N8" s="37"/>
      <c r="O8" s="50" t="s">
        <v>121</v>
      </c>
      <c r="P8" s="45"/>
      <c r="Q8" s="38"/>
      <c r="R8" s="38"/>
      <c r="S8" s="38"/>
      <c r="T8" s="38"/>
      <c r="U8" s="38"/>
      <c r="V8" s="38"/>
      <c r="W8" s="38"/>
      <c r="X8" s="38"/>
      <c r="Y8" s="38"/>
      <c r="Z8" s="39"/>
    </row>
    <row r="9" spans="1:26" ht="15.75" thickBot="1" x14ac:dyDescent="0.45"/>
    <row r="10" spans="1:26" ht="33" customHeight="1" thickBot="1" x14ac:dyDescent="0.45">
      <c r="A10" s="23" t="s">
        <v>1</v>
      </c>
      <c r="B10" s="24" t="s">
        <v>3</v>
      </c>
      <c r="C10" s="25" t="s">
        <v>38</v>
      </c>
      <c r="D10" s="25" t="s">
        <v>39</v>
      </c>
      <c r="E10" s="25" t="s">
        <v>40</v>
      </c>
      <c r="F10" s="190" t="s">
        <v>41</v>
      </c>
      <c r="G10" s="190"/>
      <c r="H10" s="190"/>
      <c r="I10" s="190"/>
      <c r="J10" s="190"/>
      <c r="K10" s="26" t="s">
        <v>66</v>
      </c>
      <c r="L10" s="27" t="s">
        <v>32</v>
      </c>
      <c r="N10" s="52" t="s">
        <v>93</v>
      </c>
      <c r="O10" s="48" t="s">
        <v>88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6"/>
    </row>
    <row r="11" spans="1:26" ht="27" customHeight="1" x14ac:dyDescent="0.4">
      <c r="A11" s="191">
        <v>45839</v>
      </c>
      <c r="B11" s="192">
        <v>3</v>
      </c>
      <c r="C11" s="59">
        <v>1400</v>
      </c>
      <c r="D11" s="59">
        <v>1530</v>
      </c>
      <c r="E11" s="60"/>
      <c r="F11" s="193" t="s">
        <v>26</v>
      </c>
      <c r="G11" s="193"/>
      <c r="H11" s="193"/>
      <c r="I11" s="193"/>
      <c r="J11" s="193"/>
      <c r="K11" s="61"/>
      <c r="L11" s="28">
        <v>6.25E-2</v>
      </c>
      <c r="N11" s="46"/>
      <c r="O11" s="49" t="s">
        <v>98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1"/>
    </row>
    <row r="12" spans="1:26" ht="27" customHeight="1" x14ac:dyDescent="0.4">
      <c r="A12" s="185"/>
      <c r="B12" s="187"/>
      <c r="C12" s="62">
        <v>1530</v>
      </c>
      <c r="D12" s="62">
        <v>1630</v>
      </c>
      <c r="E12" s="63"/>
      <c r="F12" s="189" t="s">
        <v>80</v>
      </c>
      <c r="G12" s="189"/>
      <c r="H12" s="189"/>
      <c r="I12" s="189"/>
      <c r="J12" s="189"/>
      <c r="K12" s="64" t="s">
        <v>67</v>
      </c>
      <c r="L12" s="29">
        <v>4.166666666666663E-2</v>
      </c>
      <c r="N12" s="44"/>
      <c r="O12" s="50" t="s">
        <v>94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/>
    </row>
    <row r="13" spans="1:26" ht="27" customHeight="1" x14ac:dyDescent="0.4">
      <c r="A13" s="184">
        <v>45865</v>
      </c>
      <c r="B13" s="186">
        <v>1</v>
      </c>
      <c r="C13" s="65"/>
      <c r="D13" s="65"/>
      <c r="E13" s="66"/>
      <c r="F13" s="188"/>
      <c r="G13" s="188"/>
      <c r="H13" s="188"/>
      <c r="I13" s="188"/>
      <c r="J13" s="188"/>
      <c r="K13" s="67"/>
      <c r="L13" s="30">
        <v>0</v>
      </c>
    </row>
    <row r="14" spans="1:26" ht="27" customHeight="1" x14ac:dyDescent="0.4">
      <c r="A14" s="185"/>
      <c r="B14" s="187"/>
      <c r="C14" s="62"/>
      <c r="D14" s="62"/>
      <c r="E14" s="63"/>
      <c r="F14" s="189"/>
      <c r="G14" s="189"/>
      <c r="H14" s="189"/>
      <c r="I14" s="189"/>
      <c r="J14" s="189"/>
      <c r="K14" s="64"/>
      <c r="L14" s="29">
        <v>0</v>
      </c>
      <c r="N14" s="53" t="s">
        <v>95</v>
      </c>
      <c r="O14" s="51" t="s">
        <v>87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</row>
    <row r="15" spans="1:26" ht="27" customHeight="1" x14ac:dyDescent="0.4">
      <c r="A15" s="184">
        <v>45866</v>
      </c>
      <c r="B15" s="186">
        <v>2</v>
      </c>
      <c r="C15" s="65">
        <v>1500</v>
      </c>
      <c r="D15" s="65">
        <v>1630</v>
      </c>
      <c r="E15" s="66"/>
      <c r="F15" s="188" t="s">
        <v>78</v>
      </c>
      <c r="G15" s="188"/>
      <c r="H15" s="188"/>
      <c r="I15" s="188"/>
      <c r="J15" s="188"/>
      <c r="K15" s="67"/>
      <c r="L15" s="30">
        <v>6.25E-2</v>
      </c>
      <c r="O15" s="34"/>
    </row>
    <row r="16" spans="1:26" ht="27" customHeight="1" x14ac:dyDescent="0.4">
      <c r="A16" s="185"/>
      <c r="B16" s="187"/>
      <c r="C16" s="62"/>
      <c r="D16" s="62"/>
      <c r="E16" s="63"/>
      <c r="F16" s="189"/>
      <c r="G16" s="189"/>
      <c r="H16" s="189"/>
      <c r="I16" s="189"/>
      <c r="J16" s="189"/>
      <c r="K16" s="64"/>
      <c r="L16" s="29">
        <v>0</v>
      </c>
      <c r="N16" s="53" t="s">
        <v>96</v>
      </c>
      <c r="O16" s="51" t="s">
        <v>89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</row>
    <row r="17" spans="1:12" ht="27" customHeight="1" x14ac:dyDescent="0.4">
      <c r="A17" s="184">
        <v>45867</v>
      </c>
      <c r="B17" s="186">
        <v>3</v>
      </c>
      <c r="C17" s="65">
        <v>1500</v>
      </c>
      <c r="D17" s="65">
        <v>1700</v>
      </c>
      <c r="E17" s="66"/>
      <c r="F17" s="188" t="s">
        <v>79</v>
      </c>
      <c r="G17" s="188"/>
      <c r="H17" s="188"/>
      <c r="I17" s="188"/>
      <c r="J17" s="188"/>
      <c r="K17" s="67" t="s">
        <v>67</v>
      </c>
      <c r="L17" s="30">
        <v>8.333333333333337E-2</v>
      </c>
    </row>
    <row r="18" spans="1:12" ht="27" customHeight="1" x14ac:dyDescent="0.4">
      <c r="A18" s="185"/>
      <c r="B18" s="187"/>
      <c r="C18" s="62"/>
      <c r="D18" s="62"/>
      <c r="E18" s="63"/>
      <c r="F18" s="189"/>
      <c r="G18" s="189"/>
      <c r="H18" s="189"/>
      <c r="I18" s="189"/>
      <c r="J18" s="189"/>
      <c r="K18" s="64"/>
      <c r="L18" s="29">
        <v>0</v>
      </c>
    </row>
    <row r="19" spans="1:12" ht="27" customHeight="1" x14ac:dyDescent="0.4">
      <c r="A19" s="184">
        <v>45868</v>
      </c>
      <c r="B19" s="186">
        <v>4</v>
      </c>
      <c r="C19" s="65">
        <v>845</v>
      </c>
      <c r="D19" s="65">
        <v>1200</v>
      </c>
      <c r="E19" s="66">
        <v>30</v>
      </c>
      <c r="F19" s="188" t="s">
        <v>81</v>
      </c>
      <c r="G19" s="188"/>
      <c r="H19" s="188"/>
      <c r="I19" s="188"/>
      <c r="J19" s="188"/>
      <c r="K19" s="67"/>
      <c r="L19" s="30">
        <v>0.11458333333333336</v>
      </c>
    </row>
    <row r="20" spans="1:12" ht="27" customHeight="1" x14ac:dyDescent="0.4">
      <c r="A20" s="185"/>
      <c r="B20" s="187"/>
      <c r="C20" s="62"/>
      <c r="D20" s="62"/>
      <c r="E20" s="63"/>
      <c r="F20" s="189"/>
      <c r="G20" s="189"/>
      <c r="H20" s="189"/>
      <c r="I20" s="189"/>
      <c r="J20" s="189"/>
      <c r="K20" s="64"/>
      <c r="L20" s="29">
        <v>0</v>
      </c>
    </row>
    <row r="21" spans="1:12" ht="27" customHeight="1" x14ac:dyDescent="0.4">
      <c r="A21" s="184">
        <v>45869</v>
      </c>
      <c r="B21" s="186">
        <v>5</v>
      </c>
      <c r="C21" s="65">
        <v>1530</v>
      </c>
      <c r="D21" s="65">
        <v>1630</v>
      </c>
      <c r="E21" s="66"/>
      <c r="F21" s="188" t="s">
        <v>82</v>
      </c>
      <c r="G21" s="188"/>
      <c r="H21" s="188"/>
      <c r="I21" s="188"/>
      <c r="J21" s="188"/>
      <c r="K21" s="67" t="s">
        <v>67</v>
      </c>
      <c r="L21" s="30">
        <v>4.166666666666663E-2</v>
      </c>
    </row>
    <row r="22" spans="1:12" ht="27" customHeight="1" thickBot="1" x14ac:dyDescent="0.45">
      <c r="A22" s="206"/>
      <c r="B22" s="207"/>
      <c r="C22" s="68"/>
      <c r="D22" s="68"/>
      <c r="E22" s="69"/>
      <c r="F22" s="208"/>
      <c r="G22" s="208"/>
      <c r="H22" s="208"/>
      <c r="I22" s="208"/>
      <c r="J22" s="208"/>
      <c r="K22" s="70"/>
      <c r="L22" s="31">
        <v>0</v>
      </c>
    </row>
    <row r="23" spans="1:12" x14ac:dyDescent="0.4">
      <c r="A23" s="3"/>
      <c r="B23" s="4"/>
      <c r="L23" s="5"/>
    </row>
    <row r="24" spans="1:12" ht="20.25" customHeight="1" thickBot="1" x14ac:dyDescent="0.45">
      <c r="A24" s="1" t="s">
        <v>42</v>
      </c>
      <c r="J24" s="1" t="s">
        <v>70</v>
      </c>
    </row>
    <row r="25" spans="1:12" ht="24" customHeight="1" x14ac:dyDescent="0.4">
      <c r="A25" s="194" t="s">
        <v>90</v>
      </c>
      <c r="B25" s="195"/>
      <c r="C25" s="195"/>
      <c r="D25" s="195"/>
      <c r="E25" s="195"/>
      <c r="F25" s="196"/>
      <c r="G25" s="196"/>
      <c r="H25" s="197"/>
      <c r="J25" s="198" t="s">
        <v>65</v>
      </c>
      <c r="K25" s="199"/>
      <c r="L25" s="21">
        <v>0.16666666666666663</v>
      </c>
    </row>
    <row r="26" spans="1:12" ht="24" customHeight="1" thickBot="1" x14ac:dyDescent="0.45">
      <c r="A26" s="200" t="s">
        <v>91</v>
      </c>
      <c r="B26" s="201"/>
      <c r="C26" s="201"/>
      <c r="D26" s="201"/>
      <c r="E26" s="201"/>
      <c r="F26" s="202"/>
      <c r="G26" s="202"/>
      <c r="H26" s="203"/>
      <c r="J26" s="204" t="s">
        <v>71</v>
      </c>
      <c r="K26" s="205"/>
      <c r="L26" s="22">
        <v>0.23958333333333337</v>
      </c>
    </row>
    <row r="27" spans="1:12" ht="24" customHeight="1" x14ac:dyDescent="0.4">
      <c r="A27" s="209"/>
      <c r="B27" s="210"/>
      <c r="C27" s="210"/>
      <c r="D27" s="210"/>
      <c r="E27" s="210"/>
      <c r="F27" s="211"/>
      <c r="G27" s="211"/>
      <c r="H27" s="212"/>
      <c r="J27" s="217" t="s">
        <v>72</v>
      </c>
      <c r="K27" s="218"/>
      <c r="L27" s="19">
        <v>3968</v>
      </c>
    </row>
    <row r="28" spans="1:12" ht="24" customHeight="1" thickBot="1" x14ac:dyDescent="0.45">
      <c r="A28" s="209"/>
      <c r="B28" s="210"/>
      <c r="C28" s="210"/>
      <c r="D28" s="210"/>
      <c r="E28" s="210"/>
      <c r="F28" s="211"/>
      <c r="G28" s="211"/>
      <c r="H28" s="212"/>
      <c r="J28" s="204" t="s">
        <v>73</v>
      </c>
      <c r="K28" s="205"/>
      <c r="L28" s="20">
        <v>4960</v>
      </c>
    </row>
    <row r="29" spans="1:12" ht="24" customHeight="1" x14ac:dyDescent="0.4">
      <c r="A29" s="209"/>
      <c r="B29" s="210"/>
      <c r="C29" s="210"/>
      <c r="D29" s="210"/>
      <c r="E29" s="210"/>
      <c r="F29" s="211"/>
      <c r="G29" s="211"/>
      <c r="H29" s="212"/>
    </row>
    <row r="30" spans="1:12" ht="24" customHeight="1" thickBot="1" x14ac:dyDescent="0.45">
      <c r="A30" s="213"/>
      <c r="B30" s="214"/>
      <c r="C30" s="214"/>
      <c r="D30" s="214"/>
      <c r="E30" s="214"/>
      <c r="F30" s="215"/>
      <c r="G30" s="215"/>
      <c r="H30" s="216"/>
    </row>
  </sheetData>
  <sheetProtection algorithmName="SHA-512" hashValue="MDBQ1W7qAMzyFY0261zbAtWNXobBHiXMggyh47qz2b2IjKfKXeFdmfCkvNtqpOZ46iN73KCwh503Mk0qC+OhxQ==" saltValue="AckkFfv1xuhtUf6IGD0Geg==" spinCount="100000" sheet="1" autoFilter="0"/>
  <mergeCells count="48">
    <mergeCell ref="A29:H29"/>
    <mergeCell ref="A30:H30"/>
    <mergeCell ref="A27:H27"/>
    <mergeCell ref="J27:K27"/>
    <mergeCell ref="A28:H28"/>
    <mergeCell ref="J28:K28"/>
    <mergeCell ref="A25:H25"/>
    <mergeCell ref="J25:K25"/>
    <mergeCell ref="A26:H26"/>
    <mergeCell ref="J26:K26"/>
    <mergeCell ref="A19:A20"/>
    <mergeCell ref="B19:B20"/>
    <mergeCell ref="F19:J19"/>
    <mergeCell ref="F20:J20"/>
    <mergeCell ref="A21:A22"/>
    <mergeCell ref="B21:B22"/>
    <mergeCell ref="F21:J21"/>
    <mergeCell ref="F22:J22"/>
    <mergeCell ref="A15:A16"/>
    <mergeCell ref="B15:B16"/>
    <mergeCell ref="F15:J15"/>
    <mergeCell ref="F16:J16"/>
    <mergeCell ref="A17:A18"/>
    <mergeCell ref="B17:B18"/>
    <mergeCell ref="F17:J17"/>
    <mergeCell ref="F18:J18"/>
    <mergeCell ref="A13:A14"/>
    <mergeCell ref="B13:B14"/>
    <mergeCell ref="F13:J13"/>
    <mergeCell ref="F14:J14"/>
    <mergeCell ref="F10:J10"/>
    <mergeCell ref="A11:A12"/>
    <mergeCell ref="B11:B12"/>
    <mergeCell ref="F11:J11"/>
    <mergeCell ref="F12:J12"/>
    <mergeCell ref="A7:B7"/>
    <mergeCell ref="D7:E7"/>
    <mergeCell ref="K7:L7"/>
    <mergeCell ref="I8:L8"/>
    <mergeCell ref="A6:B6"/>
    <mergeCell ref="D6:E6"/>
    <mergeCell ref="I6:L6"/>
    <mergeCell ref="A1:A2"/>
    <mergeCell ref="B1:E2"/>
    <mergeCell ref="J2:L2"/>
    <mergeCell ref="A5:B5"/>
    <mergeCell ref="D5:E5"/>
    <mergeCell ref="I5:L5"/>
  </mergeCells>
  <phoneticPr fontId="1"/>
  <conditionalFormatting sqref="A11:A22">
    <cfRule type="expression" dxfId="9" priority="7">
      <formula>WEEKDAY($A11)=1</formula>
    </cfRule>
    <cfRule type="expression" dxfId="8" priority="8">
      <formula>WEEKDAY($A11)=7</formula>
    </cfRule>
  </conditionalFormatting>
  <conditionalFormatting sqref="B11:B22">
    <cfRule type="expression" dxfId="7" priority="3">
      <formula>WEEKDAY($B11)=1</formula>
    </cfRule>
    <cfRule type="expression" dxfId="6" priority="4">
      <formula>WEEKDAY($B11)=7</formula>
    </cfRule>
  </conditionalFormatting>
  <dataValidations count="6">
    <dataValidation imeMode="hiragana" allowBlank="1" showInputMessage="1" sqref="J2:L2"/>
    <dataValidation imeMode="hiragana" allowBlank="1" showInputMessage="1" showErrorMessage="1" sqref="I6:L6 F11:J22"/>
    <dataValidation imeMode="fullKatakana" allowBlank="1" showInputMessage="1" sqref="I8:L8"/>
    <dataValidation imeMode="halfAlpha" allowBlank="1" showInputMessage="1" showErrorMessage="1" sqref="K7:L7 C11:C22"/>
    <dataValidation type="list" allowBlank="1" showInputMessage="1" showErrorMessage="1" sqref="F2">
      <formula1>"4,5,6,7,8,9,10,11,12,1,2,3"</formula1>
    </dataValidation>
    <dataValidation type="custom" imeMode="halfAlpha" allowBlank="1" showInputMessage="1" showErrorMessage="1" sqref="D11:D22">
      <formula1>AND(VALUE(D11)&lt;=2355,MOD(D11,5)=0,(VALUE(LEFT(D11,LEN(D11)-2))&lt;24),(VALUE(RIGHT(D11,2))&lt;60))</formula1>
    </dataValidation>
  </dataValidations>
  <printOptions horizontalCentered="1"/>
  <pageMargins left="0.11811023622047245" right="0.11811023622047245" top="0.27559055118110237" bottom="0.27559055118110237" header="0.11811023622047245" footer="0.1181102362204724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81"/>
  <sheetViews>
    <sheetView showGridLines="0" tabSelected="1" zoomScaleNormal="100" zoomScaleSheetLayoutView="100" workbookViewId="0">
      <pane ySplit="10" topLeftCell="A11" activePane="bottomLeft" state="frozen"/>
      <selection pane="bottomLeft" activeCell="J2" sqref="J2:L2"/>
    </sheetView>
  </sheetViews>
  <sheetFormatPr defaultRowHeight="15" x14ac:dyDescent="0.4"/>
  <cols>
    <col min="1" max="1" width="14.125" style="1" customWidth="1"/>
    <col min="2" max="2" width="6.375" style="1" customWidth="1"/>
    <col min="3" max="5" width="11.5" style="1" customWidth="1"/>
    <col min="6" max="12" width="11" style="1" customWidth="1"/>
    <col min="13" max="18" width="11" style="1" hidden="1" customWidth="1"/>
    <col min="19" max="21" width="9" style="1" hidden="1" customWidth="1"/>
    <col min="22" max="22" width="3.125" style="1" hidden="1" customWidth="1"/>
    <col min="23" max="23" width="7.25" style="1" hidden="1" customWidth="1"/>
    <col min="24" max="24" width="3.125" style="1" hidden="1" customWidth="1"/>
    <col min="25" max="25" width="7.25" style="1" hidden="1" customWidth="1"/>
    <col min="26" max="16384" width="9" style="1"/>
  </cols>
  <sheetData>
    <row r="1" spans="1:25" ht="14.25" customHeight="1" x14ac:dyDescent="0.4">
      <c r="A1" s="234" t="s">
        <v>133</v>
      </c>
      <c r="B1" s="160" t="s">
        <v>0</v>
      </c>
      <c r="C1" s="161"/>
      <c r="D1" s="161"/>
      <c r="E1" s="161"/>
      <c r="N1" s="229">
        <f>リスト!B18</f>
        <v>45748</v>
      </c>
    </row>
    <row r="2" spans="1:25" ht="24.75" customHeight="1" thickBot="1" x14ac:dyDescent="0.45">
      <c r="A2" s="235"/>
      <c r="B2" s="161"/>
      <c r="C2" s="161"/>
      <c r="D2" s="161"/>
      <c r="E2" s="161"/>
      <c r="F2" s="245"/>
      <c r="G2" s="33" t="s">
        <v>2</v>
      </c>
      <c r="I2" s="32" t="s">
        <v>43</v>
      </c>
      <c r="J2" s="246"/>
      <c r="K2" s="246"/>
      <c r="L2" s="246"/>
      <c r="N2" s="229"/>
      <c r="O2" s="103"/>
    </row>
    <row r="3" spans="1:25" ht="9.75" customHeight="1" x14ac:dyDescent="0.4"/>
    <row r="4" spans="1:25" ht="27.75" customHeight="1" thickBot="1" x14ac:dyDescent="0.45">
      <c r="A4" s="1" t="s">
        <v>44</v>
      </c>
      <c r="H4" s="1" t="s">
        <v>35</v>
      </c>
      <c r="N4" s="1" t="s">
        <v>119</v>
      </c>
    </row>
    <row r="5" spans="1:25" ht="27.75" customHeight="1" x14ac:dyDescent="0.4">
      <c r="A5" s="163" t="s">
        <v>33</v>
      </c>
      <c r="B5" s="164"/>
      <c r="C5" s="135">
        <f>P5</f>
        <v>0</v>
      </c>
      <c r="D5" s="165" t="s">
        <v>4</v>
      </c>
      <c r="E5" s="166"/>
      <c r="F5" s="14">
        <f>S5</f>
        <v>0</v>
      </c>
      <c r="H5" s="10" t="s">
        <v>36</v>
      </c>
      <c r="I5" s="247"/>
      <c r="J5" s="248"/>
      <c r="K5" s="248"/>
      <c r="L5" s="249"/>
      <c r="M5" s="94"/>
      <c r="N5" s="238" t="s">
        <v>33</v>
      </c>
      <c r="O5" s="238"/>
      <c r="P5" s="134">
        <f>Q73</f>
        <v>0</v>
      </c>
      <c r="Q5" s="180" t="s">
        <v>45</v>
      </c>
      <c r="R5" s="180"/>
      <c r="S5" s="8">
        <f>P77+P78</f>
        <v>0</v>
      </c>
    </row>
    <row r="6" spans="1:25" ht="27.75" customHeight="1" x14ac:dyDescent="0.4">
      <c r="A6" s="177" t="s">
        <v>48</v>
      </c>
      <c r="B6" s="178"/>
      <c r="C6" s="128">
        <f>P6</f>
        <v>0</v>
      </c>
      <c r="D6" s="179" t="s">
        <v>25</v>
      </c>
      <c r="E6" s="180"/>
      <c r="F6" s="15">
        <f>S6</f>
        <v>0</v>
      </c>
      <c r="H6" s="11" t="s">
        <v>37</v>
      </c>
      <c r="I6" s="250"/>
      <c r="J6" s="251"/>
      <c r="K6" s="251" t="s">
        <v>112</v>
      </c>
      <c r="L6" s="252"/>
      <c r="M6" s="94"/>
      <c r="N6" s="178" t="s">
        <v>48</v>
      </c>
      <c r="O6" s="178"/>
      <c r="P6" s="127">
        <f>Q73</f>
        <v>0</v>
      </c>
      <c r="Q6" s="180" t="s">
        <v>46</v>
      </c>
      <c r="R6" s="180"/>
      <c r="S6" s="8">
        <f>Q77+Q78</f>
        <v>0</v>
      </c>
    </row>
    <row r="7" spans="1:25" ht="27.75" customHeight="1" thickBot="1" x14ac:dyDescent="0.45">
      <c r="A7" s="170" t="s">
        <v>34</v>
      </c>
      <c r="B7" s="171"/>
      <c r="C7" s="18" t="str">
        <f>P7</f>
        <v>0日</v>
      </c>
      <c r="D7" s="170" t="s">
        <v>69</v>
      </c>
      <c r="E7" s="171"/>
      <c r="F7" s="16">
        <f>S7</f>
        <v>0</v>
      </c>
      <c r="H7" s="11" t="s">
        <v>47</v>
      </c>
      <c r="I7" s="253"/>
      <c r="J7" s="2" t="s">
        <v>24</v>
      </c>
      <c r="K7" s="254"/>
      <c r="L7" s="255"/>
      <c r="M7" s="95"/>
      <c r="N7" s="180" t="s">
        <v>34</v>
      </c>
      <c r="O7" s="180"/>
      <c r="P7" s="9" t="str">
        <f>SUM(M11:M72)&amp;"日"</f>
        <v>0日</v>
      </c>
      <c r="Q7" s="180" t="s">
        <v>120</v>
      </c>
      <c r="R7" s="180"/>
      <c r="S7" s="8">
        <f>S5-S6</f>
        <v>0</v>
      </c>
    </row>
    <row r="8" spans="1:25" ht="27.75" customHeight="1" thickBot="1" x14ac:dyDescent="0.45">
      <c r="H8" s="12" t="s">
        <v>22</v>
      </c>
      <c r="I8" s="256"/>
      <c r="J8" s="257"/>
      <c r="K8" s="257"/>
      <c r="L8" s="258"/>
      <c r="M8" s="94"/>
      <c r="N8" s="94"/>
      <c r="O8" s="94"/>
      <c r="P8" s="94"/>
      <c r="Q8" s="94"/>
    </row>
    <row r="9" spans="1:25" ht="15.75" thickBot="1" x14ac:dyDescent="0.45">
      <c r="T9" s="1" t="s">
        <v>128</v>
      </c>
    </row>
    <row r="10" spans="1:25" ht="33" customHeight="1" thickBot="1" x14ac:dyDescent="0.45">
      <c r="A10" s="23" t="s">
        <v>1</v>
      </c>
      <c r="B10" s="24" t="s">
        <v>3</v>
      </c>
      <c r="C10" s="25" t="s">
        <v>38</v>
      </c>
      <c r="D10" s="25" t="s">
        <v>39</v>
      </c>
      <c r="E10" s="25" t="s">
        <v>40</v>
      </c>
      <c r="F10" s="190" t="s">
        <v>41</v>
      </c>
      <c r="G10" s="190"/>
      <c r="H10" s="190"/>
      <c r="I10" s="190"/>
      <c r="J10" s="190"/>
      <c r="K10" s="26" t="s">
        <v>66</v>
      </c>
      <c r="L10" s="27" t="s">
        <v>32</v>
      </c>
      <c r="M10" s="98" t="s">
        <v>68</v>
      </c>
      <c r="N10" s="99" t="s">
        <v>113</v>
      </c>
      <c r="O10" s="97" t="s">
        <v>114</v>
      </c>
      <c r="P10" s="100" t="s">
        <v>115</v>
      </c>
      <c r="Q10" s="136" t="s">
        <v>127</v>
      </c>
      <c r="R10" s="142" t="s">
        <v>125</v>
      </c>
      <c r="S10" s="150" t="s">
        <v>126</v>
      </c>
      <c r="T10" s="142" t="s">
        <v>125</v>
      </c>
      <c r="U10" s="154" t="s">
        <v>126</v>
      </c>
      <c r="V10" s="224" t="s">
        <v>131</v>
      </c>
      <c r="W10" s="225"/>
      <c r="X10" s="227" t="s">
        <v>130</v>
      </c>
      <c r="Y10" s="225"/>
    </row>
    <row r="11" spans="1:25" ht="27" customHeight="1" x14ac:dyDescent="0.4">
      <c r="A11" s="236" t="str">
        <f>IF($F$2="","",DATE(YEAR($N$1)+IF($F$2&gt;3,0,1),$F$2,1))</f>
        <v/>
      </c>
      <c r="B11" s="237" t="str">
        <f>IF($A11="","",$A11)</f>
        <v/>
      </c>
      <c r="C11" s="259"/>
      <c r="D11" s="259"/>
      <c r="E11" s="260"/>
      <c r="F11" s="261"/>
      <c r="G11" s="261"/>
      <c r="H11" s="261"/>
      <c r="I11" s="261"/>
      <c r="J11" s="261"/>
      <c r="K11" s="262"/>
      <c r="L11" s="28">
        <f>Q11</f>
        <v>0</v>
      </c>
      <c r="M11" s="239">
        <f>IF(L11+L12&gt;0,1,0)</f>
        <v>0</v>
      </c>
      <c r="N11" s="124">
        <f>IF(C11="",0,VLOOKUP(C11,リスト!$I$3:$J$1442,2,TRUE))</f>
        <v>0</v>
      </c>
      <c r="O11" s="96">
        <f>IF(D11="",0,VLOOKUP(D11,リスト!$I$3:$J$1442,2,TRUE))</f>
        <v>0</v>
      </c>
      <c r="P11" s="102">
        <f t="shared" ref="P11:P42" si="0">IF(E11="",0,TIME(0,E11,0))</f>
        <v>0</v>
      </c>
      <c r="Q11" s="137">
        <f>O11-N11-P11</f>
        <v>0</v>
      </c>
      <c r="R11" s="145">
        <f>HOUR(Q11)</f>
        <v>0</v>
      </c>
      <c r="S11" s="151">
        <f>MINUTE(Q11)</f>
        <v>0</v>
      </c>
      <c r="T11" s="145">
        <f>IF($K11="☑",HOUR(Q11),0)</f>
        <v>0</v>
      </c>
      <c r="U11" s="155">
        <f>IF($K11="☑",MINUTE(Q11),0)</f>
        <v>0</v>
      </c>
      <c r="V11" s="153">
        <f>IF($D11="",0,IF($K11="",1,0))</f>
        <v>0</v>
      </c>
      <c r="W11" s="228">
        <f>IF(V11+V12=0,0,1)</f>
        <v>0</v>
      </c>
      <c r="X11" s="148">
        <f>IF($K11="",0,1)</f>
        <v>0</v>
      </c>
      <c r="Y11" s="228">
        <f>IF(X11+X12=0,0,1)</f>
        <v>0</v>
      </c>
    </row>
    <row r="12" spans="1:25" ht="27" customHeight="1" x14ac:dyDescent="0.4">
      <c r="A12" s="230"/>
      <c r="B12" s="232"/>
      <c r="C12" s="263"/>
      <c r="D12" s="263"/>
      <c r="E12" s="264"/>
      <c r="F12" s="265"/>
      <c r="G12" s="265"/>
      <c r="H12" s="265"/>
      <c r="I12" s="265"/>
      <c r="J12" s="265"/>
      <c r="K12" s="266"/>
      <c r="L12" s="29">
        <f>Q12</f>
        <v>0</v>
      </c>
      <c r="M12" s="240"/>
      <c r="N12" s="101">
        <f>IF(C12="",0,VLOOKUP(C12,リスト!$I$3:$J$1442,2,TRUE))</f>
        <v>0</v>
      </c>
      <c r="O12" s="96">
        <f>IF(D12="",0,VLOOKUP(D12,リスト!$I$3:$J$1442,2,TRUE))</f>
        <v>0</v>
      </c>
      <c r="P12" s="102">
        <f t="shared" si="0"/>
        <v>0</v>
      </c>
      <c r="Q12" s="137">
        <f t="shared" ref="Q12:Q72" si="1">O12-N12-P12</f>
        <v>0</v>
      </c>
      <c r="R12" s="145">
        <f t="shared" ref="R12:R72" si="2">HOUR(Q12)</f>
        <v>0</v>
      </c>
      <c r="S12" s="151">
        <f t="shared" ref="S12:S72" si="3">MINUTE(Q12)</f>
        <v>0</v>
      </c>
      <c r="T12" s="145">
        <f t="shared" ref="T12:T72" si="4">IF($K12="☑",HOUR(Q12),0)</f>
        <v>0</v>
      </c>
      <c r="U12" s="155">
        <f t="shared" ref="U12:U72" si="5">IF($K12="☑",MINUTE(Q12),0)</f>
        <v>0</v>
      </c>
      <c r="V12" s="153">
        <f t="shared" ref="V12:V72" si="6">IF($D12="",0,IF($K12="",1,0))</f>
        <v>0</v>
      </c>
      <c r="W12" s="220"/>
      <c r="X12" s="148">
        <f>IF($K12="",0,1)</f>
        <v>0</v>
      </c>
      <c r="Y12" s="220"/>
    </row>
    <row r="13" spans="1:25" ht="27" customHeight="1" x14ac:dyDescent="0.4">
      <c r="A13" s="185" t="str">
        <f>IF($F$2="","",DATE(YEAR($N$1)+IF($F$2&gt;3,0,1),$F$2,2))</f>
        <v/>
      </c>
      <c r="B13" s="232" t="str">
        <f t="shared" ref="B13" si="7">IF($A13="","",$A13)</f>
        <v/>
      </c>
      <c r="C13" s="267"/>
      <c r="D13" s="267"/>
      <c r="E13" s="268"/>
      <c r="F13" s="269"/>
      <c r="G13" s="269"/>
      <c r="H13" s="269"/>
      <c r="I13" s="269"/>
      <c r="J13" s="269"/>
      <c r="K13" s="270"/>
      <c r="L13" s="30">
        <f t="shared" ref="L13:L66" si="8">Q13</f>
        <v>0</v>
      </c>
      <c r="M13" s="239">
        <f>IF(L13+L14&gt;0,1,0)</f>
        <v>0</v>
      </c>
      <c r="N13" s="101">
        <f>IF(C13="",0,VLOOKUP(C13,リスト!$I$3:$J$1442,2,TRUE))</f>
        <v>0</v>
      </c>
      <c r="O13" s="96">
        <f>IF(D13="",0,VLOOKUP(D13,リスト!$I$3:$J$1442,2,TRUE))</f>
        <v>0</v>
      </c>
      <c r="P13" s="102">
        <f t="shared" si="0"/>
        <v>0</v>
      </c>
      <c r="Q13" s="137">
        <f t="shared" si="1"/>
        <v>0</v>
      </c>
      <c r="R13" s="145">
        <f t="shared" si="2"/>
        <v>0</v>
      </c>
      <c r="S13" s="151">
        <f t="shared" si="3"/>
        <v>0</v>
      </c>
      <c r="T13" s="145">
        <f t="shared" si="4"/>
        <v>0</v>
      </c>
      <c r="U13" s="155">
        <f t="shared" si="5"/>
        <v>0</v>
      </c>
      <c r="V13" s="153">
        <f t="shared" si="6"/>
        <v>0</v>
      </c>
      <c r="W13" s="219">
        <f>IF(V13+V14=0,0,1)</f>
        <v>0</v>
      </c>
      <c r="X13" s="148">
        <f t="shared" ref="X13:X72" si="9">IF($K13="",0,1)</f>
        <v>0</v>
      </c>
      <c r="Y13" s="219">
        <f>IF(X13+X14=0,0,1)</f>
        <v>0</v>
      </c>
    </row>
    <row r="14" spans="1:25" ht="27" customHeight="1" x14ac:dyDescent="0.4">
      <c r="A14" s="230"/>
      <c r="B14" s="232"/>
      <c r="C14" s="263"/>
      <c r="D14" s="263"/>
      <c r="E14" s="264"/>
      <c r="F14" s="265"/>
      <c r="G14" s="265"/>
      <c r="H14" s="265"/>
      <c r="I14" s="265"/>
      <c r="J14" s="265"/>
      <c r="K14" s="266"/>
      <c r="L14" s="29">
        <f t="shared" si="8"/>
        <v>0</v>
      </c>
      <c r="M14" s="240"/>
      <c r="N14" s="101">
        <f>IF(C14="",0,VLOOKUP(C14,リスト!$I$3:$J$1442,2,TRUE))</f>
        <v>0</v>
      </c>
      <c r="O14" s="96">
        <f>IF(D14="",0,VLOOKUP(D14,リスト!$I$3:$J$1442,2,TRUE))</f>
        <v>0</v>
      </c>
      <c r="P14" s="102">
        <f t="shared" si="0"/>
        <v>0</v>
      </c>
      <c r="Q14" s="137">
        <f t="shared" si="1"/>
        <v>0</v>
      </c>
      <c r="R14" s="145">
        <f t="shared" si="2"/>
        <v>0</v>
      </c>
      <c r="S14" s="151">
        <f t="shared" si="3"/>
        <v>0</v>
      </c>
      <c r="T14" s="145">
        <f t="shared" si="4"/>
        <v>0</v>
      </c>
      <c r="U14" s="155">
        <f t="shared" si="5"/>
        <v>0</v>
      </c>
      <c r="V14" s="153">
        <f t="shared" si="6"/>
        <v>0</v>
      </c>
      <c r="W14" s="220"/>
      <c r="X14" s="148">
        <f t="shared" si="9"/>
        <v>0</v>
      </c>
      <c r="Y14" s="220"/>
    </row>
    <row r="15" spans="1:25" ht="27" customHeight="1" x14ac:dyDescent="0.4">
      <c r="A15" s="230" t="str">
        <f>IF($F$2="","",DATE(YEAR($N$1)+IF($F$2&gt;3,0,1),$F$2,3))</f>
        <v/>
      </c>
      <c r="B15" s="232" t="str">
        <f t="shared" ref="B15" si="10">IF($A15="","",$A15)</f>
        <v/>
      </c>
      <c r="C15" s="267"/>
      <c r="D15" s="267"/>
      <c r="E15" s="268"/>
      <c r="F15" s="269"/>
      <c r="G15" s="269"/>
      <c r="H15" s="269"/>
      <c r="I15" s="269"/>
      <c r="J15" s="269"/>
      <c r="K15" s="270"/>
      <c r="L15" s="30">
        <f t="shared" si="8"/>
        <v>0</v>
      </c>
      <c r="M15" s="239">
        <f>IF(L15+L16&gt;0,1,0)</f>
        <v>0</v>
      </c>
      <c r="N15" s="101">
        <f>IF(C15="",0,VLOOKUP(C15,リスト!$I$3:$J$1442,2,TRUE))</f>
        <v>0</v>
      </c>
      <c r="O15" s="96">
        <f>IF(D15="",0,VLOOKUP(D15,リスト!$I$3:$J$1442,2,TRUE))</f>
        <v>0</v>
      </c>
      <c r="P15" s="102">
        <f t="shared" si="0"/>
        <v>0</v>
      </c>
      <c r="Q15" s="137">
        <f t="shared" si="1"/>
        <v>0</v>
      </c>
      <c r="R15" s="145">
        <f t="shared" si="2"/>
        <v>0</v>
      </c>
      <c r="S15" s="151">
        <f t="shared" si="3"/>
        <v>0</v>
      </c>
      <c r="T15" s="145">
        <f t="shared" si="4"/>
        <v>0</v>
      </c>
      <c r="U15" s="155">
        <f t="shared" si="5"/>
        <v>0</v>
      </c>
      <c r="V15" s="153">
        <f t="shared" si="6"/>
        <v>0</v>
      </c>
      <c r="W15" s="219">
        <f t="shared" ref="W15:Y15" si="11">IF(V15+V16=0,0,1)</f>
        <v>0</v>
      </c>
      <c r="X15" s="148">
        <f t="shared" si="9"/>
        <v>0</v>
      </c>
      <c r="Y15" s="219">
        <f t="shared" si="11"/>
        <v>0</v>
      </c>
    </row>
    <row r="16" spans="1:25" ht="27" customHeight="1" x14ac:dyDescent="0.4">
      <c r="A16" s="230"/>
      <c r="B16" s="232"/>
      <c r="C16" s="263"/>
      <c r="D16" s="263"/>
      <c r="E16" s="264"/>
      <c r="F16" s="265"/>
      <c r="G16" s="265"/>
      <c r="H16" s="265"/>
      <c r="I16" s="265"/>
      <c r="J16" s="265"/>
      <c r="K16" s="266"/>
      <c r="L16" s="29">
        <f t="shared" si="8"/>
        <v>0</v>
      </c>
      <c r="M16" s="240"/>
      <c r="N16" s="101">
        <f>IF(C16="",0,VLOOKUP(C16,リスト!$I$3:$J$1442,2,TRUE))</f>
        <v>0</v>
      </c>
      <c r="O16" s="96">
        <f>IF(D16="",0,VLOOKUP(D16,リスト!$I$3:$J$1442,2,TRUE))</f>
        <v>0</v>
      </c>
      <c r="P16" s="102">
        <f t="shared" si="0"/>
        <v>0</v>
      </c>
      <c r="Q16" s="137">
        <f t="shared" si="1"/>
        <v>0</v>
      </c>
      <c r="R16" s="145">
        <f t="shared" si="2"/>
        <v>0</v>
      </c>
      <c r="S16" s="151">
        <f t="shared" si="3"/>
        <v>0</v>
      </c>
      <c r="T16" s="145">
        <f t="shared" si="4"/>
        <v>0</v>
      </c>
      <c r="U16" s="155">
        <f t="shared" si="5"/>
        <v>0</v>
      </c>
      <c r="V16" s="153">
        <f t="shared" si="6"/>
        <v>0</v>
      </c>
      <c r="W16" s="220"/>
      <c r="X16" s="148">
        <f t="shared" si="9"/>
        <v>0</v>
      </c>
      <c r="Y16" s="220"/>
    </row>
    <row r="17" spans="1:25" ht="27" customHeight="1" x14ac:dyDescent="0.4">
      <c r="A17" s="230" t="str">
        <f>IF($F$2="","",DATE(YEAR($N$1)+IF($F$2&gt;3,0,1),$F$2,4))</f>
        <v/>
      </c>
      <c r="B17" s="232" t="str">
        <f t="shared" ref="B17" si="12">IF($A17="","",$A17)</f>
        <v/>
      </c>
      <c r="C17" s="267"/>
      <c r="D17" s="267"/>
      <c r="E17" s="268"/>
      <c r="F17" s="269"/>
      <c r="G17" s="269"/>
      <c r="H17" s="269"/>
      <c r="I17" s="269"/>
      <c r="J17" s="269"/>
      <c r="K17" s="270"/>
      <c r="L17" s="30">
        <f t="shared" si="8"/>
        <v>0</v>
      </c>
      <c r="M17" s="239">
        <f>IF(L17+L18&gt;0,1,0)</f>
        <v>0</v>
      </c>
      <c r="N17" s="101">
        <f>IF(C17="",0,VLOOKUP(C17,リスト!$I$3:$J$1442,2,TRUE))</f>
        <v>0</v>
      </c>
      <c r="O17" s="96">
        <f>IF(D17="",0,VLOOKUP(D17,リスト!$I$3:$J$1442,2,TRUE))</f>
        <v>0</v>
      </c>
      <c r="P17" s="102">
        <f t="shared" si="0"/>
        <v>0</v>
      </c>
      <c r="Q17" s="137">
        <f t="shared" si="1"/>
        <v>0</v>
      </c>
      <c r="R17" s="145">
        <f t="shared" si="2"/>
        <v>0</v>
      </c>
      <c r="S17" s="151">
        <f t="shared" si="3"/>
        <v>0</v>
      </c>
      <c r="T17" s="145">
        <f t="shared" si="4"/>
        <v>0</v>
      </c>
      <c r="U17" s="155">
        <f t="shared" si="5"/>
        <v>0</v>
      </c>
      <c r="V17" s="153">
        <f t="shared" si="6"/>
        <v>0</v>
      </c>
      <c r="W17" s="219">
        <f t="shared" ref="W17:Y17" si="13">IF(V17+V18=0,0,1)</f>
        <v>0</v>
      </c>
      <c r="X17" s="148">
        <f t="shared" si="9"/>
        <v>0</v>
      </c>
      <c r="Y17" s="219">
        <f t="shared" si="13"/>
        <v>0</v>
      </c>
    </row>
    <row r="18" spans="1:25" ht="27" customHeight="1" x14ac:dyDescent="0.4">
      <c r="A18" s="230"/>
      <c r="B18" s="232"/>
      <c r="C18" s="263"/>
      <c r="D18" s="263"/>
      <c r="E18" s="264"/>
      <c r="F18" s="265"/>
      <c r="G18" s="265"/>
      <c r="H18" s="265"/>
      <c r="I18" s="265"/>
      <c r="J18" s="265"/>
      <c r="K18" s="266"/>
      <c r="L18" s="29">
        <f t="shared" si="8"/>
        <v>0</v>
      </c>
      <c r="M18" s="240"/>
      <c r="N18" s="101">
        <f>IF(C18="",0,VLOOKUP(C18,リスト!$I$3:$J$1442,2,TRUE))</f>
        <v>0</v>
      </c>
      <c r="O18" s="96">
        <f>IF(D18="",0,VLOOKUP(D18,リスト!$I$3:$J$1442,2,TRUE))</f>
        <v>0</v>
      </c>
      <c r="P18" s="102">
        <f t="shared" si="0"/>
        <v>0</v>
      </c>
      <c r="Q18" s="137">
        <f t="shared" si="1"/>
        <v>0</v>
      </c>
      <c r="R18" s="145">
        <f t="shared" si="2"/>
        <v>0</v>
      </c>
      <c r="S18" s="151">
        <f t="shared" si="3"/>
        <v>0</v>
      </c>
      <c r="T18" s="145">
        <f t="shared" si="4"/>
        <v>0</v>
      </c>
      <c r="U18" s="155">
        <f t="shared" si="5"/>
        <v>0</v>
      </c>
      <c r="V18" s="153">
        <f t="shared" si="6"/>
        <v>0</v>
      </c>
      <c r="W18" s="220"/>
      <c r="X18" s="148">
        <f t="shared" si="9"/>
        <v>0</v>
      </c>
      <c r="Y18" s="220"/>
    </row>
    <row r="19" spans="1:25" ht="27" customHeight="1" x14ac:dyDescent="0.4">
      <c r="A19" s="230" t="str">
        <f>IF($F$2="","",DATE(YEAR($N$1)+IF($F$2&gt;3,0,1),$F$2,5))</f>
        <v/>
      </c>
      <c r="B19" s="232" t="str">
        <f t="shared" ref="B19" si="14">IF($A19="","",$A19)</f>
        <v/>
      </c>
      <c r="C19" s="267"/>
      <c r="D19" s="267"/>
      <c r="E19" s="268"/>
      <c r="F19" s="269"/>
      <c r="G19" s="269"/>
      <c r="H19" s="269"/>
      <c r="I19" s="269"/>
      <c r="J19" s="269"/>
      <c r="K19" s="270"/>
      <c r="L19" s="30">
        <f t="shared" si="8"/>
        <v>0</v>
      </c>
      <c r="M19" s="239">
        <f>IF(L19+L20&gt;0,1,0)</f>
        <v>0</v>
      </c>
      <c r="N19" s="101">
        <f>IF(C19="",0,VLOOKUP(C19,リスト!$I$3:$J$1442,2,TRUE))</f>
        <v>0</v>
      </c>
      <c r="O19" s="96">
        <f>IF(D19="",0,VLOOKUP(D19,リスト!$I$3:$J$1442,2,TRUE))</f>
        <v>0</v>
      </c>
      <c r="P19" s="102">
        <f t="shared" si="0"/>
        <v>0</v>
      </c>
      <c r="Q19" s="137">
        <f t="shared" si="1"/>
        <v>0</v>
      </c>
      <c r="R19" s="145">
        <f t="shared" si="2"/>
        <v>0</v>
      </c>
      <c r="S19" s="151">
        <f t="shared" si="3"/>
        <v>0</v>
      </c>
      <c r="T19" s="145">
        <f t="shared" si="4"/>
        <v>0</v>
      </c>
      <c r="U19" s="155">
        <f t="shared" si="5"/>
        <v>0</v>
      </c>
      <c r="V19" s="153">
        <f t="shared" si="6"/>
        <v>0</v>
      </c>
      <c r="W19" s="219">
        <f t="shared" ref="W19:Y19" si="15">IF(V19+V20=0,0,1)</f>
        <v>0</v>
      </c>
      <c r="X19" s="148">
        <f t="shared" si="9"/>
        <v>0</v>
      </c>
      <c r="Y19" s="219">
        <f t="shared" si="15"/>
        <v>0</v>
      </c>
    </row>
    <row r="20" spans="1:25" ht="27" customHeight="1" x14ac:dyDescent="0.4">
      <c r="A20" s="230"/>
      <c r="B20" s="232"/>
      <c r="C20" s="263"/>
      <c r="D20" s="263"/>
      <c r="E20" s="264"/>
      <c r="F20" s="265"/>
      <c r="G20" s="265"/>
      <c r="H20" s="265"/>
      <c r="I20" s="265"/>
      <c r="J20" s="265"/>
      <c r="K20" s="266"/>
      <c r="L20" s="29">
        <f t="shared" si="8"/>
        <v>0</v>
      </c>
      <c r="M20" s="240"/>
      <c r="N20" s="101">
        <f>IF(C20="",0,VLOOKUP(C20,リスト!$I$3:$J$1442,2,TRUE))</f>
        <v>0</v>
      </c>
      <c r="O20" s="96">
        <f>IF(D20="",0,VLOOKUP(D20,リスト!$I$3:$J$1442,2,TRUE))</f>
        <v>0</v>
      </c>
      <c r="P20" s="102">
        <f t="shared" si="0"/>
        <v>0</v>
      </c>
      <c r="Q20" s="137">
        <f t="shared" si="1"/>
        <v>0</v>
      </c>
      <c r="R20" s="145">
        <f t="shared" si="2"/>
        <v>0</v>
      </c>
      <c r="S20" s="151">
        <f t="shared" si="3"/>
        <v>0</v>
      </c>
      <c r="T20" s="145">
        <f t="shared" si="4"/>
        <v>0</v>
      </c>
      <c r="U20" s="155">
        <f t="shared" si="5"/>
        <v>0</v>
      </c>
      <c r="V20" s="153">
        <f t="shared" si="6"/>
        <v>0</v>
      </c>
      <c r="W20" s="220"/>
      <c r="X20" s="148">
        <f t="shared" si="9"/>
        <v>0</v>
      </c>
      <c r="Y20" s="220"/>
    </row>
    <row r="21" spans="1:25" ht="27" customHeight="1" x14ac:dyDescent="0.4">
      <c r="A21" s="230" t="str">
        <f>IF($F$2="","",DATE(YEAR($N$1)+IF($F$2&gt;3,0,1),$F$2,6))</f>
        <v/>
      </c>
      <c r="B21" s="232" t="str">
        <f t="shared" ref="B21" si="16">IF($A21="","",$A21)</f>
        <v/>
      </c>
      <c r="C21" s="267"/>
      <c r="D21" s="267"/>
      <c r="E21" s="268"/>
      <c r="F21" s="269"/>
      <c r="G21" s="269"/>
      <c r="H21" s="269"/>
      <c r="I21" s="269"/>
      <c r="J21" s="269"/>
      <c r="K21" s="270"/>
      <c r="L21" s="30">
        <f t="shared" si="8"/>
        <v>0</v>
      </c>
      <c r="M21" s="239">
        <f>IF(L21+L22&gt;0,1,0)</f>
        <v>0</v>
      </c>
      <c r="N21" s="101">
        <f>IF(C21="",0,VLOOKUP(C21,リスト!$I$3:$J$1442,2,TRUE))</f>
        <v>0</v>
      </c>
      <c r="O21" s="96">
        <f>IF(D21="",0,VLOOKUP(D21,リスト!$I$3:$J$1442,2,TRUE))</f>
        <v>0</v>
      </c>
      <c r="P21" s="102">
        <f t="shared" si="0"/>
        <v>0</v>
      </c>
      <c r="Q21" s="137">
        <f t="shared" si="1"/>
        <v>0</v>
      </c>
      <c r="R21" s="145">
        <f t="shared" si="2"/>
        <v>0</v>
      </c>
      <c r="S21" s="151">
        <f t="shared" si="3"/>
        <v>0</v>
      </c>
      <c r="T21" s="145">
        <f t="shared" si="4"/>
        <v>0</v>
      </c>
      <c r="U21" s="155">
        <f t="shared" si="5"/>
        <v>0</v>
      </c>
      <c r="V21" s="153">
        <f t="shared" si="6"/>
        <v>0</v>
      </c>
      <c r="W21" s="219">
        <f t="shared" ref="W21:Y21" si="17">IF(V21+V22=0,0,1)</f>
        <v>0</v>
      </c>
      <c r="X21" s="148">
        <f t="shared" si="9"/>
        <v>0</v>
      </c>
      <c r="Y21" s="219">
        <f t="shared" si="17"/>
        <v>0</v>
      </c>
    </row>
    <row r="22" spans="1:25" ht="27" customHeight="1" x14ac:dyDescent="0.4">
      <c r="A22" s="230"/>
      <c r="B22" s="232"/>
      <c r="C22" s="263"/>
      <c r="D22" s="263"/>
      <c r="E22" s="264"/>
      <c r="F22" s="265"/>
      <c r="G22" s="265"/>
      <c r="H22" s="265"/>
      <c r="I22" s="265"/>
      <c r="J22" s="265"/>
      <c r="K22" s="266"/>
      <c r="L22" s="29">
        <f t="shared" si="8"/>
        <v>0</v>
      </c>
      <c r="M22" s="240"/>
      <c r="N22" s="101">
        <f>IF(C22="",0,VLOOKUP(C22,リスト!$I$3:$J$1442,2,TRUE))</f>
        <v>0</v>
      </c>
      <c r="O22" s="96">
        <f>IF(D22="",0,VLOOKUP(D22,リスト!$I$3:$J$1442,2,TRUE))</f>
        <v>0</v>
      </c>
      <c r="P22" s="102">
        <f t="shared" si="0"/>
        <v>0</v>
      </c>
      <c r="Q22" s="137">
        <f t="shared" si="1"/>
        <v>0</v>
      </c>
      <c r="R22" s="145">
        <f t="shared" si="2"/>
        <v>0</v>
      </c>
      <c r="S22" s="151">
        <f t="shared" si="3"/>
        <v>0</v>
      </c>
      <c r="T22" s="145">
        <f t="shared" si="4"/>
        <v>0</v>
      </c>
      <c r="U22" s="155">
        <f t="shared" si="5"/>
        <v>0</v>
      </c>
      <c r="V22" s="153">
        <f t="shared" si="6"/>
        <v>0</v>
      </c>
      <c r="W22" s="220"/>
      <c r="X22" s="148">
        <f t="shared" si="9"/>
        <v>0</v>
      </c>
      <c r="Y22" s="220"/>
    </row>
    <row r="23" spans="1:25" ht="27" customHeight="1" x14ac:dyDescent="0.4">
      <c r="A23" s="230" t="str">
        <f>IF($F$2="","",DATE(YEAR($N$1)+IF($F$2&gt;3,0,1),$F$2,7))</f>
        <v/>
      </c>
      <c r="B23" s="232" t="str">
        <f t="shared" ref="B23" si="18">IF($A23="","",$A23)</f>
        <v/>
      </c>
      <c r="C23" s="267"/>
      <c r="D23" s="267"/>
      <c r="E23" s="268"/>
      <c r="F23" s="269"/>
      <c r="G23" s="269"/>
      <c r="H23" s="269"/>
      <c r="I23" s="269"/>
      <c r="J23" s="269"/>
      <c r="K23" s="270"/>
      <c r="L23" s="30">
        <f t="shared" si="8"/>
        <v>0</v>
      </c>
      <c r="M23" s="239">
        <f>IF(L23+L24&gt;0,1,0)</f>
        <v>0</v>
      </c>
      <c r="N23" s="101">
        <f>IF(C23="",0,VLOOKUP(C23,リスト!$I$3:$J$1442,2,TRUE))</f>
        <v>0</v>
      </c>
      <c r="O23" s="96">
        <f>IF(D23="",0,VLOOKUP(D23,リスト!$I$3:$J$1442,2,TRUE))</f>
        <v>0</v>
      </c>
      <c r="P23" s="102">
        <f t="shared" si="0"/>
        <v>0</v>
      </c>
      <c r="Q23" s="137">
        <f t="shared" si="1"/>
        <v>0</v>
      </c>
      <c r="R23" s="145">
        <f t="shared" si="2"/>
        <v>0</v>
      </c>
      <c r="S23" s="151">
        <f t="shared" si="3"/>
        <v>0</v>
      </c>
      <c r="T23" s="145">
        <f t="shared" si="4"/>
        <v>0</v>
      </c>
      <c r="U23" s="155">
        <f t="shared" si="5"/>
        <v>0</v>
      </c>
      <c r="V23" s="153">
        <f t="shared" si="6"/>
        <v>0</v>
      </c>
      <c r="W23" s="219">
        <f t="shared" ref="W23:Y23" si="19">IF(V23+V24=0,0,1)</f>
        <v>0</v>
      </c>
      <c r="X23" s="148">
        <f t="shared" si="9"/>
        <v>0</v>
      </c>
      <c r="Y23" s="219">
        <f t="shared" si="19"/>
        <v>0</v>
      </c>
    </row>
    <row r="24" spans="1:25" ht="27" customHeight="1" x14ac:dyDescent="0.4">
      <c r="A24" s="230"/>
      <c r="B24" s="232"/>
      <c r="C24" s="263"/>
      <c r="D24" s="263"/>
      <c r="E24" s="264"/>
      <c r="F24" s="265"/>
      <c r="G24" s="265"/>
      <c r="H24" s="265"/>
      <c r="I24" s="265"/>
      <c r="J24" s="265"/>
      <c r="K24" s="266"/>
      <c r="L24" s="29">
        <f t="shared" si="8"/>
        <v>0</v>
      </c>
      <c r="M24" s="240"/>
      <c r="N24" s="101">
        <f>IF(C24="",0,VLOOKUP(C24,リスト!$I$3:$J$1442,2,TRUE))</f>
        <v>0</v>
      </c>
      <c r="O24" s="96">
        <f>IF(D24="",0,VLOOKUP(D24,リスト!$I$3:$J$1442,2,TRUE))</f>
        <v>0</v>
      </c>
      <c r="P24" s="102">
        <f t="shared" si="0"/>
        <v>0</v>
      </c>
      <c r="Q24" s="137">
        <f t="shared" si="1"/>
        <v>0</v>
      </c>
      <c r="R24" s="145">
        <f t="shared" si="2"/>
        <v>0</v>
      </c>
      <c r="S24" s="151">
        <f t="shared" si="3"/>
        <v>0</v>
      </c>
      <c r="T24" s="145">
        <f t="shared" si="4"/>
        <v>0</v>
      </c>
      <c r="U24" s="155">
        <f t="shared" si="5"/>
        <v>0</v>
      </c>
      <c r="V24" s="153">
        <f t="shared" si="6"/>
        <v>0</v>
      </c>
      <c r="W24" s="220"/>
      <c r="X24" s="148">
        <f t="shared" si="9"/>
        <v>0</v>
      </c>
      <c r="Y24" s="220"/>
    </row>
    <row r="25" spans="1:25" ht="27" customHeight="1" x14ac:dyDescent="0.4">
      <c r="A25" s="230" t="str">
        <f>IF($F$2="","",DATE(YEAR($N$1)+IF($F$2&gt;3,0,1),$F$2,8))</f>
        <v/>
      </c>
      <c r="B25" s="232" t="str">
        <f t="shared" ref="B25" si="20">IF($A25="","",$A25)</f>
        <v/>
      </c>
      <c r="C25" s="267"/>
      <c r="D25" s="267"/>
      <c r="E25" s="268"/>
      <c r="F25" s="269"/>
      <c r="G25" s="269"/>
      <c r="H25" s="269"/>
      <c r="I25" s="269"/>
      <c r="J25" s="269"/>
      <c r="K25" s="270"/>
      <c r="L25" s="30">
        <f t="shared" si="8"/>
        <v>0</v>
      </c>
      <c r="M25" s="239">
        <f>IF(L25+L26&gt;0,1,0)</f>
        <v>0</v>
      </c>
      <c r="N25" s="101">
        <f>IF(C25="",0,VLOOKUP(C25,リスト!$I$3:$J$1442,2,TRUE))</f>
        <v>0</v>
      </c>
      <c r="O25" s="96">
        <f>IF(D25="",0,VLOOKUP(D25,リスト!$I$3:$J$1442,2,TRUE))</f>
        <v>0</v>
      </c>
      <c r="P25" s="102">
        <f t="shared" si="0"/>
        <v>0</v>
      </c>
      <c r="Q25" s="137">
        <f t="shared" si="1"/>
        <v>0</v>
      </c>
      <c r="R25" s="145">
        <f t="shared" si="2"/>
        <v>0</v>
      </c>
      <c r="S25" s="151">
        <f t="shared" si="3"/>
        <v>0</v>
      </c>
      <c r="T25" s="145">
        <f t="shared" si="4"/>
        <v>0</v>
      </c>
      <c r="U25" s="155">
        <f t="shared" si="5"/>
        <v>0</v>
      </c>
      <c r="V25" s="153">
        <f t="shared" si="6"/>
        <v>0</v>
      </c>
      <c r="W25" s="219">
        <f t="shared" ref="W25:Y25" si="21">IF(V25+V26=0,0,1)</f>
        <v>0</v>
      </c>
      <c r="X25" s="148">
        <f t="shared" si="9"/>
        <v>0</v>
      </c>
      <c r="Y25" s="219">
        <f t="shared" si="21"/>
        <v>0</v>
      </c>
    </row>
    <row r="26" spans="1:25" ht="27" customHeight="1" x14ac:dyDescent="0.4">
      <c r="A26" s="230"/>
      <c r="B26" s="232"/>
      <c r="C26" s="263"/>
      <c r="D26" s="263"/>
      <c r="E26" s="264"/>
      <c r="F26" s="265"/>
      <c r="G26" s="265"/>
      <c r="H26" s="265"/>
      <c r="I26" s="265"/>
      <c r="J26" s="265"/>
      <c r="K26" s="266"/>
      <c r="L26" s="29">
        <f t="shared" si="8"/>
        <v>0</v>
      </c>
      <c r="M26" s="240"/>
      <c r="N26" s="101">
        <f>IF(C26="",0,VLOOKUP(C26,リスト!$I$3:$J$1442,2,TRUE))</f>
        <v>0</v>
      </c>
      <c r="O26" s="96">
        <f>IF(D26="",0,VLOOKUP(D26,リスト!$I$3:$J$1442,2,TRUE))</f>
        <v>0</v>
      </c>
      <c r="P26" s="102">
        <f t="shared" si="0"/>
        <v>0</v>
      </c>
      <c r="Q26" s="137">
        <f t="shared" si="1"/>
        <v>0</v>
      </c>
      <c r="R26" s="145">
        <f t="shared" si="2"/>
        <v>0</v>
      </c>
      <c r="S26" s="151">
        <f t="shared" si="3"/>
        <v>0</v>
      </c>
      <c r="T26" s="145">
        <f t="shared" si="4"/>
        <v>0</v>
      </c>
      <c r="U26" s="155">
        <f t="shared" si="5"/>
        <v>0</v>
      </c>
      <c r="V26" s="153">
        <f t="shared" si="6"/>
        <v>0</v>
      </c>
      <c r="W26" s="220"/>
      <c r="X26" s="148">
        <f t="shared" si="9"/>
        <v>0</v>
      </c>
      <c r="Y26" s="220"/>
    </row>
    <row r="27" spans="1:25" ht="27" customHeight="1" x14ac:dyDescent="0.4">
      <c r="A27" s="230" t="str">
        <f>IF($F$2="","",DATE(YEAR($N$1)+IF($F$2&gt;3,0,1),$F$2,9))</f>
        <v/>
      </c>
      <c r="B27" s="232" t="str">
        <f t="shared" ref="B27" si="22">IF($A27="","",$A27)</f>
        <v/>
      </c>
      <c r="C27" s="267"/>
      <c r="D27" s="267"/>
      <c r="E27" s="268"/>
      <c r="F27" s="269"/>
      <c r="G27" s="269"/>
      <c r="H27" s="269"/>
      <c r="I27" s="269"/>
      <c r="J27" s="269"/>
      <c r="K27" s="270"/>
      <c r="L27" s="30">
        <f t="shared" si="8"/>
        <v>0</v>
      </c>
      <c r="M27" s="239">
        <f>IF(L27+L28&gt;0,1,0)</f>
        <v>0</v>
      </c>
      <c r="N27" s="101">
        <f>IF(C27="",0,VLOOKUP(C27,リスト!$I$3:$J$1442,2,TRUE))</f>
        <v>0</v>
      </c>
      <c r="O27" s="96">
        <f>IF(D27="",0,VLOOKUP(D27,リスト!$I$3:$J$1442,2,TRUE))</f>
        <v>0</v>
      </c>
      <c r="P27" s="102">
        <f t="shared" si="0"/>
        <v>0</v>
      </c>
      <c r="Q27" s="137">
        <f t="shared" si="1"/>
        <v>0</v>
      </c>
      <c r="R27" s="145">
        <f t="shared" si="2"/>
        <v>0</v>
      </c>
      <c r="S27" s="151">
        <f t="shared" si="3"/>
        <v>0</v>
      </c>
      <c r="T27" s="145">
        <f t="shared" si="4"/>
        <v>0</v>
      </c>
      <c r="U27" s="155">
        <f t="shared" si="5"/>
        <v>0</v>
      </c>
      <c r="V27" s="153">
        <f t="shared" si="6"/>
        <v>0</v>
      </c>
      <c r="W27" s="219">
        <f t="shared" ref="W27:Y27" si="23">IF(V27+V28=0,0,1)</f>
        <v>0</v>
      </c>
      <c r="X27" s="148">
        <f t="shared" si="9"/>
        <v>0</v>
      </c>
      <c r="Y27" s="219">
        <f t="shared" si="23"/>
        <v>0</v>
      </c>
    </row>
    <row r="28" spans="1:25" ht="27" customHeight="1" x14ac:dyDescent="0.4">
      <c r="A28" s="230"/>
      <c r="B28" s="232"/>
      <c r="C28" s="263"/>
      <c r="D28" s="263"/>
      <c r="E28" s="264"/>
      <c r="F28" s="265"/>
      <c r="G28" s="265"/>
      <c r="H28" s="265"/>
      <c r="I28" s="265"/>
      <c r="J28" s="265"/>
      <c r="K28" s="266"/>
      <c r="L28" s="29">
        <f t="shared" si="8"/>
        <v>0</v>
      </c>
      <c r="M28" s="240"/>
      <c r="N28" s="101">
        <f>IF(C28="",0,VLOOKUP(C28,リスト!$I$3:$J$1442,2,TRUE))</f>
        <v>0</v>
      </c>
      <c r="O28" s="96">
        <f>IF(D28="",0,VLOOKUP(D28,リスト!$I$3:$J$1442,2,TRUE))</f>
        <v>0</v>
      </c>
      <c r="P28" s="102">
        <f t="shared" si="0"/>
        <v>0</v>
      </c>
      <c r="Q28" s="137">
        <f t="shared" si="1"/>
        <v>0</v>
      </c>
      <c r="R28" s="145">
        <f t="shared" si="2"/>
        <v>0</v>
      </c>
      <c r="S28" s="151">
        <f t="shared" si="3"/>
        <v>0</v>
      </c>
      <c r="T28" s="145">
        <f t="shared" si="4"/>
        <v>0</v>
      </c>
      <c r="U28" s="155">
        <f t="shared" si="5"/>
        <v>0</v>
      </c>
      <c r="V28" s="153">
        <f t="shared" si="6"/>
        <v>0</v>
      </c>
      <c r="W28" s="220"/>
      <c r="X28" s="148">
        <f t="shared" si="9"/>
        <v>0</v>
      </c>
      <c r="Y28" s="220"/>
    </row>
    <row r="29" spans="1:25" ht="27" customHeight="1" x14ac:dyDescent="0.4">
      <c r="A29" s="230" t="str">
        <f>IF($F$2="","",DATE(YEAR($N$1)+IF($F$2&gt;3,0,1),$F$2,10))</f>
        <v/>
      </c>
      <c r="B29" s="232" t="str">
        <f t="shared" ref="B29" si="24">IF($A29="","",$A29)</f>
        <v/>
      </c>
      <c r="C29" s="267"/>
      <c r="D29" s="267"/>
      <c r="E29" s="268"/>
      <c r="F29" s="269"/>
      <c r="G29" s="269"/>
      <c r="H29" s="269"/>
      <c r="I29" s="269"/>
      <c r="J29" s="269"/>
      <c r="K29" s="270"/>
      <c r="L29" s="30">
        <f t="shared" si="8"/>
        <v>0</v>
      </c>
      <c r="M29" s="239">
        <f>IF(L29+L30&gt;0,1,0)</f>
        <v>0</v>
      </c>
      <c r="N29" s="101">
        <f>IF(C29="",0,VLOOKUP(C29,リスト!$I$3:$J$1442,2,TRUE))</f>
        <v>0</v>
      </c>
      <c r="O29" s="96">
        <f>IF(D29="",0,VLOOKUP(D29,リスト!$I$3:$J$1442,2,TRUE))</f>
        <v>0</v>
      </c>
      <c r="P29" s="102">
        <f t="shared" si="0"/>
        <v>0</v>
      </c>
      <c r="Q29" s="137">
        <f t="shared" si="1"/>
        <v>0</v>
      </c>
      <c r="R29" s="145">
        <f t="shared" si="2"/>
        <v>0</v>
      </c>
      <c r="S29" s="151">
        <f t="shared" si="3"/>
        <v>0</v>
      </c>
      <c r="T29" s="145">
        <f t="shared" si="4"/>
        <v>0</v>
      </c>
      <c r="U29" s="155">
        <f t="shared" si="5"/>
        <v>0</v>
      </c>
      <c r="V29" s="153">
        <f t="shared" si="6"/>
        <v>0</v>
      </c>
      <c r="W29" s="219">
        <f t="shared" ref="W29:Y29" si="25">IF(V29+V30=0,0,1)</f>
        <v>0</v>
      </c>
      <c r="X29" s="148">
        <f t="shared" si="9"/>
        <v>0</v>
      </c>
      <c r="Y29" s="219">
        <f t="shared" si="25"/>
        <v>0</v>
      </c>
    </row>
    <row r="30" spans="1:25" ht="27" customHeight="1" x14ac:dyDescent="0.4">
      <c r="A30" s="230"/>
      <c r="B30" s="232"/>
      <c r="C30" s="263"/>
      <c r="D30" s="263"/>
      <c r="E30" s="264"/>
      <c r="F30" s="265"/>
      <c r="G30" s="265"/>
      <c r="H30" s="265"/>
      <c r="I30" s="265"/>
      <c r="J30" s="265"/>
      <c r="K30" s="266"/>
      <c r="L30" s="29">
        <f t="shared" si="8"/>
        <v>0</v>
      </c>
      <c r="M30" s="240"/>
      <c r="N30" s="101">
        <f>IF(C30="",0,VLOOKUP(C30,リスト!$I$3:$J$1442,2,TRUE))</f>
        <v>0</v>
      </c>
      <c r="O30" s="96">
        <f>IF(D30="",0,VLOOKUP(D30,リスト!$I$3:$J$1442,2,TRUE))</f>
        <v>0</v>
      </c>
      <c r="P30" s="102">
        <f t="shared" si="0"/>
        <v>0</v>
      </c>
      <c r="Q30" s="137">
        <f t="shared" si="1"/>
        <v>0</v>
      </c>
      <c r="R30" s="145">
        <f t="shared" si="2"/>
        <v>0</v>
      </c>
      <c r="S30" s="151">
        <f t="shared" si="3"/>
        <v>0</v>
      </c>
      <c r="T30" s="145">
        <f t="shared" si="4"/>
        <v>0</v>
      </c>
      <c r="U30" s="155">
        <f t="shared" si="5"/>
        <v>0</v>
      </c>
      <c r="V30" s="153">
        <f t="shared" si="6"/>
        <v>0</v>
      </c>
      <c r="W30" s="220"/>
      <c r="X30" s="148">
        <f t="shared" si="9"/>
        <v>0</v>
      </c>
      <c r="Y30" s="220"/>
    </row>
    <row r="31" spans="1:25" ht="27" customHeight="1" x14ac:dyDescent="0.4">
      <c r="A31" s="230" t="str">
        <f>IF($F$2="","",DATE(YEAR($N$1)+IF($F$2&gt;3,0,1),$F$2,11))</f>
        <v/>
      </c>
      <c r="B31" s="232" t="str">
        <f t="shared" ref="B31" si="26">IF($A31="","",$A31)</f>
        <v/>
      </c>
      <c r="C31" s="267"/>
      <c r="D31" s="267"/>
      <c r="E31" s="268"/>
      <c r="F31" s="269"/>
      <c r="G31" s="269"/>
      <c r="H31" s="269"/>
      <c r="I31" s="269"/>
      <c r="J31" s="269"/>
      <c r="K31" s="270"/>
      <c r="L31" s="30">
        <f t="shared" si="8"/>
        <v>0</v>
      </c>
      <c r="M31" s="239">
        <f>IF(L31+L32&gt;0,1,0)</f>
        <v>0</v>
      </c>
      <c r="N31" s="101">
        <f>IF(C31="",0,VLOOKUP(C31,リスト!$I$3:$J$1442,2,TRUE))</f>
        <v>0</v>
      </c>
      <c r="O31" s="96">
        <f>IF(D31="",0,VLOOKUP(D31,リスト!$I$3:$J$1442,2,TRUE))</f>
        <v>0</v>
      </c>
      <c r="P31" s="102">
        <f t="shared" si="0"/>
        <v>0</v>
      </c>
      <c r="Q31" s="137">
        <f t="shared" si="1"/>
        <v>0</v>
      </c>
      <c r="R31" s="145">
        <f t="shared" si="2"/>
        <v>0</v>
      </c>
      <c r="S31" s="151">
        <f t="shared" si="3"/>
        <v>0</v>
      </c>
      <c r="T31" s="145">
        <f t="shared" si="4"/>
        <v>0</v>
      </c>
      <c r="U31" s="155">
        <f t="shared" si="5"/>
        <v>0</v>
      </c>
      <c r="V31" s="153">
        <f t="shared" si="6"/>
        <v>0</v>
      </c>
      <c r="W31" s="219">
        <f t="shared" ref="W31:Y31" si="27">IF(V31+V32=0,0,1)</f>
        <v>0</v>
      </c>
      <c r="X31" s="148">
        <f t="shared" si="9"/>
        <v>0</v>
      </c>
      <c r="Y31" s="219">
        <f t="shared" si="27"/>
        <v>0</v>
      </c>
    </row>
    <row r="32" spans="1:25" ht="27" customHeight="1" x14ac:dyDescent="0.4">
      <c r="A32" s="230"/>
      <c r="B32" s="232"/>
      <c r="C32" s="263"/>
      <c r="D32" s="263"/>
      <c r="E32" s="264"/>
      <c r="F32" s="265"/>
      <c r="G32" s="265"/>
      <c r="H32" s="265"/>
      <c r="I32" s="265"/>
      <c r="J32" s="265"/>
      <c r="K32" s="266"/>
      <c r="L32" s="29">
        <f t="shared" si="8"/>
        <v>0</v>
      </c>
      <c r="M32" s="240"/>
      <c r="N32" s="101">
        <f>IF(C32="",0,VLOOKUP(C32,リスト!$I$3:$J$1442,2,TRUE))</f>
        <v>0</v>
      </c>
      <c r="O32" s="96">
        <f>IF(D32="",0,VLOOKUP(D32,リスト!$I$3:$J$1442,2,TRUE))</f>
        <v>0</v>
      </c>
      <c r="P32" s="102">
        <f t="shared" si="0"/>
        <v>0</v>
      </c>
      <c r="Q32" s="137">
        <f t="shared" si="1"/>
        <v>0</v>
      </c>
      <c r="R32" s="145">
        <f t="shared" si="2"/>
        <v>0</v>
      </c>
      <c r="S32" s="151">
        <f t="shared" si="3"/>
        <v>0</v>
      </c>
      <c r="T32" s="145">
        <f t="shared" si="4"/>
        <v>0</v>
      </c>
      <c r="U32" s="155">
        <f t="shared" si="5"/>
        <v>0</v>
      </c>
      <c r="V32" s="153">
        <f t="shared" si="6"/>
        <v>0</v>
      </c>
      <c r="W32" s="220"/>
      <c r="X32" s="148">
        <f t="shared" si="9"/>
        <v>0</v>
      </c>
      <c r="Y32" s="220"/>
    </row>
    <row r="33" spans="1:25" ht="27" customHeight="1" x14ac:dyDescent="0.4">
      <c r="A33" s="230" t="str">
        <f>IF($F$2="","",DATE(YEAR($N$1)+IF($F$2&gt;3,0,1),$F$2,12))</f>
        <v/>
      </c>
      <c r="B33" s="232" t="str">
        <f t="shared" ref="B33" si="28">IF($A33="","",$A33)</f>
        <v/>
      </c>
      <c r="C33" s="267"/>
      <c r="D33" s="267"/>
      <c r="E33" s="268"/>
      <c r="F33" s="269"/>
      <c r="G33" s="269"/>
      <c r="H33" s="269"/>
      <c r="I33" s="269"/>
      <c r="J33" s="269"/>
      <c r="K33" s="270"/>
      <c r="L33" s="30">
        <f t="shared" si="8"/>
        <v>0</v>
      </c>
      <c r="M33" s="239">
        <f>IF(L33+L34&gt;0,1,0)</f>
        <v>0</v>
      </c>
      <c r="N33" s="101">
        <f>IF(C33="",0,VLOOKUP(C33,リスト!$I$3:$J$1442,2,TRUE))</f>
        <v>0</v>
      </c>
      <c r="O33" s="96">
        <f>IF(D33="",0,VLOOKUP(D33,リスト!$I$3:$J$1442,2,TRUE))</f>
        <v>0</v>
      </c>
      <c r="P33" s="102">
        <f t="shared" si="0"/>
        <v>0</v>
      </c>
      <c r="Q33" s="137">
        <f t="shared" si="1"/>
        <v>0</v>
      </c>
      <c r="R33" s="145">
        <f t="shared" si="2"/>
        <v>0</v>
      </c>
      <c r="S33" s="151">
        <f t="shared" si="3"/>
        <v>0</v>
      </c>
      <c r="T33" s="145">
        <f t="shared" si="4"/>
        <v>0</v>
      </c>
      <c r="U33" s="155">
        <f t="shared" si="5"/>
        <v>0</v>
      </c>
      <c r="V33" s="153">
        <f t="shared" si="6"/>
        <v>0</v>
      </c>
      <c r="W33" s="219">
        <f t="shared" ref="W33:Y33" si="29">IF(V33+V34=0,0,1)</f>
        <v>0</v>
      </c>
      <c r="X33" s="148">
        <f t="shared" si="9"/>
        <v>0</v>
      </c>
      <c r="Y33" s="219">
        <f t="shared" si="29"/>
        <v>0</v>
      </c>
    </row>
    <row r="34" spans="1:25" ht="27" customHeight="1" x14ac:dyDescent="0.4">
      <c r="A34" s="230"/>
      <c r="B34" s="232"/>
      <c r="C34" s="263"/>
      <c r="D34" s="263"/>
      <c r="E34" s="264"/>
      <c r="F34" s="265"/>
      <c r="G34" s="265"/>
      <c r="H34" s="265"/>
      <c r="I34" s="265"/>
      <c r="J34" s="265"/>
      <c r="K34" s="266"/>
      <c r="L34" s="29">
        <f t="shared" si="8"/>
        <v>0</v>
      </c>
      <c r="M34" s="240"/>
      <c r="N34" s="101">
        <f>IF(C34="",0,VLOOKUP(C34,リスト!$I$3:$J$1442,2,TRUE))</f>
        <v>0</v>
      </c>
      <c r="O34" s="96">
        <f>IF(D34="",0,VLOOKUP(D34,リスト!$I$3:$J$1442,2,TRUE))</f>
        <v>0</v>
      </c>
      <c r="P34" s="102">
        <f t="shared" si="0"/>
        <v>0</v>
      </c>
      <c r="Q34" s="137">
        <f t="shared" si="1"/>
        <v>0</v>
      </c>
      <c r="R34" s="145">
        <f t="shared" si="2"/>
        <v>0</v>
      </c>
      <c r="S34" s="151">
        <f t="shared" si="3"/>
        <v>0</v>
      </c>
      <c r="T34" s="145">
        <f t="shared" si="4"/>
        <v>0</v>
      </c>
      <c r="U34" s="155">
        <f t="shared" si="5"/>
        <v>0</v>
      </c>
      <c r="V34" s="153">
        <f t="shared" si="6"/>
        <v>0</v>
      </c>
      <c r="W34" s="220"/>
      <c r="X34" s="148">
        <f t="shared" si="9"/>
        <v>0</v>
      </c>
      <c r="Y34" s="220"/>
    </row>
    <row r="35" spans="1:25" ht="27" customHeight="1" x14ac:dyDescent="0.4">
      <c r="A35" s="230" t="str">
        <f>IF($F$2="","",DATE(YEAR($N$1)+IF($F$2&gt;3,0,1),$F$2,13))</f>
        <v/>
      </c>
      <c r="B35" s="232" t="str">
        <f t="shared" ref="B35" si="30">IF($A35="","",$A35)</f>
        <v/>
      </c>
      <c r="C35" s="267"/>
      <c r="D35" s="267"/>
      <c r="E35" s="268"/>
      <c r="F35" s="269"/>
      <c r="G35" s="269"/>
      <c r="H35" s="269"/>
      <c r="I35" s="269"/>
      <c r="J35" s="269"/>
      <c r="K35" s="270"/>
      <c r="L35" s="30">
        <f t="shared" si="8"/>
        <v>0</v>
      </c>
      <c r="M35" s="239">
        <f>IF(L35+L36&gt;0,1,0)</f>
        <v>0</v>
      </c>
      <c r="N35" s="101">
        <f>IF(C35="",0,VLOOKUP(C35,リスト!$I$3:$J$1442,2,TRUE))</f>
        <v>0</v>
      </c>
      <c r="O35" s="96">
        <f>IF(D35="",0,VLOOKUP(D35,リスト!$I$3:$J$1442,2,TRUE))</f>
        <v>0</v>
      </c>
      <c r="P35" s="102">
        <f t="shared" si="0"/>
        <v>0</v>
      </c>
      <c r="Q35" s="137">
        <f t="shared" si="1"/>
        <v>0</v>
      </c>
      <c r="R35" s="145">
        <f t="shared" si="2"/>
        <v>0</v>
      </c>
      <c r="S35" s="151">
        <f t="shared" si="3"/>
        <v>0</v>
      </c>
      <c r="T35" s="145">
        <f t="shared" si="4"/>
        <v>0</v>
      </c>
      <c r="U35" s="155">
        <f t="shared" si="5"/>
        <v>0</v>
      </c>
      <c r="V35" s="153">
        <f t="shared" si="6"/>
        <v>0</v>
      </c>
      <c r="W35" s="219">
        <f t="shared" ref="W35:Y35" si="31">IF(V35+V36=0,0,1)</f>
        <v>0</v>
      </c>
      <c r="X35" s="148">
        <f t="shared" si="9"/>
        <v>0</v>
      </c>
      <c r="Y35" s="219">
        <f t="shared" si="31"/>
        <v>0</v>
      </c>
    </row>
    <row r="36" spans="1:25" ht="27" customHeight="1" x14ac:dyDescent="0.4">
      <c r="A36" s="230"/>
      <c r="B36" s="232"/>
      <c r="C36" s="263"/>
      <c r="D36" s="263"/>
      <c r="E36" s="264"/>
      <c r="F36" s="265"/>
      <c r="G36" s="265"/>
      <c r="H36" s="265"/>
      <c r="I36" s="265"/>
      <c r="J36" s="265"/>
      <c r="K36" s="266"/>
      <c r="L36" s="29">
        <f t="shared" si="8"/>
        <v>0</v>
      </c>
      <c r="M36" s="240"/>
      <c r="N36" s="101">
        <f>IF(C36="",0,VLOOKUP(C36,リスト!$I$3:$J$1442,2,TRUE))</f>
        <v>0</v>
      </c>
      <c r="O36" s="96">
        <f>IF(D36="",0,VLOOKUP(D36,リスト!$I$3:$J$1442,2,TRUE))</f>
        <v>0</v>
      </c>
      <c r="P36" s="102">
        <f t="shared" si="0"/>
        <v>0</v>
      </c>
      <c r="Q36" s="137">
        <f t="shared" si="1"/>
        <v>0</v>
      </c>
      <c r="R36" s="145">
        <f t="shared" si="2"/>
        <v>0</v>
      </c>
      <c r="S36" s="151">
        <f t="shared" si="3"/>
        <v>0</v>
      </c>
      <c r="T36" s="145">
        <f t="shared" si="4"/>
        <v>0</v>
      </c>
      <c r="U36" s="155">
        <f t="shared" si="5"/>
        <v>0</v>
      </c>
      <c r="V36" s="153">
        <f t="shared" si="6"/>
        <v>0</v>
      </c>
      <c r="W36" s="220"/>
      <c r="X36" s="148">
        <f t="shared" si="9"/>
        <v>0</v>
      </c>
      <c r="Y36" s="220"/>
    </row>
    <row r="37" spans="1:25" ht="27" customHeight="1" x14ac:dyDescent="0.4">
      <c r="A37" s="230" t="str">
        <f>IF($F$2="","",DATE(YEAR($N$1)+IF($F$2&gt;3,0,1),$F$2,14))</f>
        <v/>
      </c>
      <c r="B37" s="232" t="str">
        <f t="shared" ref="B37" si="32">IF($A37="","",$A37)</f>
        <v/>
      </c>
      <c r="C37" s="267"/>
      <c r="D37" s="267"/>
      <c r="E37" s="268"/>
      <c r="F37" s="269"/>
      <c r="G37" s="269"/>
      <c r="H37" s="269"/>
      <c r="I37" s="269"/>
      <c r="J37" s="269"/>
      <c r="K37" s="270"/>
      <c r="L37" s="30">
        <f t="shared" si="8"/>
        <v>0</v>
      </c>
      <c r="M37" s="239">
        <f>IF(L37+L38&gt;0,1,0)</f>
        <v>0</v>
      </c>
      <c r="N37" s="101">
        <f>IF(C37="",0,VLOOKUP(C37,リスト!$I$3:$J$1442,2,TRUE))</f>
        <v>0</v>
      </c>
      <c r="O37" s="96">
        <f>IF(D37="",0,VLOOKUP(D37,リスト!$I$3:$J$1442,2,TRUE))</f>
        <v>0</v>
      </c>
      <c r="P37" s="102">
        <f t="shared" si="0"/>
        <v>0</v>
      </c>
      <c r="Q37" s="137">
        <f t="shared" si="1"/>
        <v>0</v>
      </c>
      <c r="R37" s="145">
        <f t="shared" si="2"/>
        <v>0</v>
      </c>
      <c r="S37" s="151">
        <f t="shared" si="3"/>
        <v>0</v>
      </c>
      <c r="T37" s="145">
        <f t="shared" si="4"/>
        <v>0</v>
      </c>
      <c r="U37" s="155">
        <f t="shared" si="5"/>
        <v>0</v>
      </c>
      <c r="V37" s="153">
        <f t="shared" si="6"/>
        <v>0</v>
      </c>
      <c r="W37" s="219">
        <f t="shared" ref="W37:Y37" si="33">IF(V37+V38=0,0,1)</f>
        <v>0</v>
      </c>
      <c r="X37" s="148">
        <f t="shared" si="9"/>
        <v>0</v>
      </c>
      <c r="Y37" s="219">
        <f t="shared" si="33"/>
        <v>0</v>
      </c>
    </row>
    <row r="38" spans="1:25" ht="27" customHeight="1" x14ac:dyDescent="0.4">
      <c r="A38" s="230"/>
      <c r="B38" s="232"/>
      <c r="C38" s="263"/>
      <c r="D38" s="263"/>
      <c r="E38" s="264"/>
      <c r="F38" s="265"/>
      <c r="G38" s="265"/>
      <c r="H38" s="265"/>
      <c r="I38" s="265"/>
      <c r="J38" s="265"/>
      <c r="K38" s="266"/>
      <c r="L38" s="29">
        <f t="shared" si="8"/>
        <v>0</v>
      </c>
      <c r="M38" s="240"/>
      <c r="N38" s="101">
        <f>IF(C38="",0,VLOOKUP(C38,リスト!$I$3:$J$1442,2,TRUE))</f>
        <v>0</v>
      </c>
      <c r="O38" s="96">
        <f>IF(D38="",0,VLOOKUP(D38,リスト!$I$3:$J$1442,2,TRUE))</f>
        <v>0</v>
      </c>
      <c r="P38" s="102">
        <f t="shared" si="0"/>
        <v>0</v>
      </c>
      <c r="Q38" s="137">
        <f t="shared" si="1"/>
        <v>0</v>
      </c>
      <c r="R38" s="145">
        <f t="shared" si="2"/>
        <v>0</v>
      </c>
      <c r="S38" s="151">
        <f t="shared" si="3"/>
        <v>0</v>
      </c>
      <c r="T38" s="145">
        <f t="shared" si="4"/>
        <v>0</v>
      </c>
      <c r="U38" s="155">
        <f t="shared" si="5"/>
        <v>0</v>
      </c>
      <c r="V38" s="153">
        <f t="shared" si="6"/>
        <v>0</v>
      </c>
      <c r="W38" s="220"/>
      <c r="X38" s="148">
        <f t="shared" si="9"/>
        <v>0</v>
      </c>
      <c r="Y38" s="220"/>
    </row>
    <row r="39" spans="1:25" ht="27" customHeight="1" x14ac:dyDescent="0.4">
      <c r="A39" s="230" t="str">
        <f>IF($F$2="","",DATE(YEAR($N$1)+IF($F$2&gt;3,0,1),$F$2,15))</f>
        <v/>
      </c>
      <c r="B39" s="232" t="str">
        <f t="shared" ref="B39" si="34">IF($A39="","",$A39)</f>
        <v/>
      </c>
      <c r="C39" s="267"/>
      <c r="D39" s="267"/>
      <c r="E39" s="268"/>
      <c r="F39" s="269"/>
      <c r="G39" s="269"/>
      <c r="H39" s="269"/>
      <c r="I39" s="269"/>
      <c r="J39" s="269"/>
      <c r="K39" s="270"/>
      <c r="L39" s="30">
        <f t="shared" si="8"/>
        <v>0</v>
      </c>
      <c r="M39" s="239">
        <f>IF(L39+L40&gt;0,1,0)</f>
        <v>0</v>
      </c>
      <c r="N39" s="101">
        <f>IF(C39="",0,VLOOKUP(C39,リスト!$I$3:$J$1442,2,TRUE))</f>
        <v>0</v>
      </c>
      <c r="O39" s="96">
        <f>IF(D39="",0,VLOOKUP(D39,リスト!$I$3:$J$1442,2,TRUE))</f>
        <v>0</v>
      </c>
      <c r="P39" s="102">
        <f t="shared" si="0"/>
        <v>0</v>
      </c>
      <c r="Q39" s="137">
        <f t="shared" si="1"/>
        <v>0</v>
      </c>
      <c r="R39" s="145">
        <f t="shared" si="2"/>
        <v>0</v>
      </c>
      <c r="S39" s="151">
        <f t="shared" si="3"/>
        <v>0</v>
      </c>
      <c r="T39" s="145">
        <f t="shared" si="4"/>
        <v>0</v>
      </c>
      <c r="U39" s="155">
        <f t="shared" si="5"/>
        <v>0</v>
      </c>
      <c r="V39" s="153">
        <f t="shared" si="6"/>
        <v>0</v>
      </c>
      <c r="W39" s="219">
        <f t="shared" ref="W39:Y39" si="35">IF(V39+V40=0,0,1)</f>
        <v>0</v>
      </c>
      <c r="X39" s="148">
        <f t="shared" si="9"/>
        <v>0</v>
      </c>
      <c r="Y39" s="219">
        <f t="shared" si="35"/>
        <v>0</v>
      </c>
    </row>
    <row r="40" spans="1:25" ht="27" customHeight="1" x14ac:dyDescent="0.4">
      <c r="A40" s="230"/>
      <c r="B40" s="232"/>
      <c r="C40" s="263"/>
      <c r="D40" s="263"/>
      <c r="E40" s="264"/>
      <c r="F40" s="265"/>
      <c r="G40" s="265"/>
      <c r="H40" s="265"/>
      <c r="I40" s="265"/>
      <c r="J40" s="265"/>
      <c r="K40" s="266"/>
      <c r="L40" s="29">
        <f t="shared" si="8"/>
        <v>0</v>
      </c>
      <c r="M40" s="240"/>
      <c r="N40" s="101">
        <f>IF(C40="",0,VLOOKUP(C40,リスト!$I$3:$J$1442,2,TRUE))</f>
        <v>0</v>
      </c>
      <c r="O40" s="96">
        <f>IF(D40="",0,VLOOKUP(D40,リスト!$I$3:$J$1442,2,TRUE))</f>
        <v>0</v>
      </c>
      <c r="P40" s="102">
        <f t="shared" si="0"/>
        <v>0</v>
      </c>
      <c r="Q40" s="137">
        <f t="shared" si="1"/>
        <v>0</v>
      </c>
      <c r="R40" s="145">
        <f t="shared" si="2"/>
        <v>0</v>
      </c>
      <c r="S40" s="151">
        <f t="shared" si="3"/>
        <v>0</v>
      </c>
      <c r="T40" s="145">
        <f t="shared" si="4"/>
        <v>0</v>
      </c>
      <c r="U40" s="155">
        <f t="shared" si="5"/>
        <v>0</v>
      </c>
      <c r="V40" s="153">
        <f t="shared" si="6"/>
        <v>0</v>
      </c>
      <c r="W40" s="220"/>
      <c r="X40" s="148">
        <f t="shared" si="9"/>
        <v>0</v>
      </c>
      <c r="Y40" s="220"/>
    </row>
    <row r="41" spans="1:25" ht="27" customHeight="1" x14ac:dyDescent="0.4">
      <c r="A41" s="230" t="str">
        <f>IF($F$2="","",DATE(YEAR($N$1)+IF($F$2&gt;3,0,1),$F$2,16))</f>
        <v/>
      </c>
      <c r="B41" s="232" t="str">
        <f t="shared" ref="B41" si="36">IF($A41="","",$A41)</f>
        <v/>
      </c>
      <c r="C41" s="267"/>
      <c r="D41" s="267"/>
      <c r="E41" s="268"/>
      <c r="F41" s="269"/>
      <c r="G41" s="269"/>
      <c r="H41" s="269"/>
      <c r="I41" s="269"/>
      <c r="J41" s="269"/>
      <c r="K41" s="270"/>
      <c r="L41" s="30">
        <f t="shared" si="8"/>
        <v>0</v>
      </c>
      <c r="M41" s="239">
        <f>IF(L41+L42&gt;0,1,0)</f>
        <v>0</v>
      </c>
      <c r="N41" s="101">
        <f>IF(C41="",0,VLOOKUP(C41,リスト!$I$3:$J$1442,2,TRUE))</f>
        <v>0</v>
      </c>
      <c r="O41" s="96">
        <f>IF(D41="",0,VLOOKUP(D41,リスト!$I$3:$J$1442,2,TRUE))</f>
        <v>0</v>
      </c>
      <c r="P41" s="102">
        <f t="shared" si="0"/>
        <v>0</v>
      </c>
      <c r="Q41" s="137">
        <f t="shared" si="1"/>
        <v>0</v>
      </c>
      <c r="R41" s="145">
        <f t="shared" si="2"/>
        <v>0</v>
      </c>
      <c r="S41" s="151">
        <f t="shared" si="3"/>
        <v>0</v>
      </c>
      <c r="T41" s="145">
        <f t="shared" si="4"/>
        <v>0</v>
      </c>
      <c r="U41" s="155">
        <f t="shared" si="5"/>
        <v>0</v>
      </c>
      <c r="V41" s="153">
        <f t="shared" si="6"/>
        <v>0</v>
      </c>
      <c r="W41" s="219">
        <f t="shared" ref="W41:Y41" si="37">IF(V41+V42=0,0,1)</f>
        <v>0</v>
      </c>
      <c r="X41" s="148">
        <f t="shared" si="9"/>
        <v>0</v>
      </c>
      <c r="Y41" s="219">
        <f t="shared" si="37"/>
        <v>0</v>
      </c>
    </row>
    <row r="42" spans="1:25" ht="27" customHeight="1" x14ac:dyDescent="0.4">
      <c r="A42" s="230"/>
      <c r="B42" s="232"/>
      <c r="C42" s="263"/>
      <c r="D42" s="263"/>
      <c r="E42" s="264"/>
      <c r="F42" s="265"/>
      <c r="G42" s="265"/>
      <c r="H42" s="265"/>
      <c r="I42" s="265"/>
      <c r="J42" s="265"/>
      <c r="K42" s="266"/>
      <c r="L42" s="29">
        <f t="shared" si="8"/>
        <v>0</v>
      </c>
      <c r="M42" s="240"/>
      <c r="N42" s="101">
        <f>IF(C42="",0,VLOOKUP(C42,リスト!$I$3:$J$1442,2,TRUE))</f>
        <v>0</v>
      </c>
      <c r="O42" s="96">
        <f>IF(D42="",0,VLOOKUP(D42,リスト!$I$3:$J$1442,2,TRUE))</f>
        <v>0</v>
      </c>
      <c r="P42" s="102">
        <f t="shared" si="0"/>
        <v>0</v>
      </c>
      <c r="Q42" s="137">
        <f t="shared" si="1"/>
        <v>0</v>
      </c>
      <c r="R42" s="145">
        <f t="shared" si="2"/>
        <v>0</v>
      </c>
      <c r="S42" s="151">
        <f t="shared" si="3"/>
        <v>0</v>
      </c>
      <c r="T42" s="145">
        <f t="shared" si="4"/>
        <v>0</v>
      </c>
      <c r="U42" s="155">
        <f t="shared" si="5"/>
        <v>0</v>
      </c>
      <c r="V42" s="153">
        <f t="shared" si="6"/>
        <v>0</v>
      </c>
      <c r="W42" s="220"/>
      <c r="X42" s="148">
        <f t="shared" si="9"/>
        <v>0</v>
      </c>
      <c r="Y42" s="220"/>
    </row>
    <row r="43" spans="1:25" ht="27" customHeight="1" x14ac:dyDescent="0.4">
      <c r="A43" s="230" t="str">
        <f>IF($F$2="","",DATE(YEAR($N$1)+IF($F$2&gt;3,0,1),$F$2,17))</f>
        <v/>
      </c>
      <c r="B43" s="232" t="str">
        <f t="shared" ref="B43" si="38">IF($A43="","",$A43)</f>
        <v/>
      </c>
      <c r="C43" s="267"/>
      <c r="D43" s="267"/>
      <c r="E43" s="268"/>
      <c r="F43" s="269"/>
      <c r="G43" s="269"/>
      <c r="H43" s="269"/>
      <c r="I43" s="269"/>
      <c r="J43" s="269"/>
      <c r="K43" s="270"/>
      <c r="L43" s="30">
        <f t="shared" si="8"/>
        <v>0</v>
      </c>
      <c r="M43" s="239">
        <f>IF(L43+L44&gt;0,1,0)</f>
        <v>0</v>
      </c>
      <c r="N43" s="101">
        <f>IF(C43="",0,VLOOKUP(C43,リスト!$I$3:$J$1442,2,TRUE))</f>
        <v>0</v>
      </c>
      <c r="O43" s="96">
        <f>IF(D43="",0,VLOOKUP(D43,リスト!$I$3:$J$1442,2,TRUE))</f>
        <v>0</v>
      </c>
      <c r="P43" s="102">
        <f t="shared" ref="P43:P72" si="39">IF(E43="",0,TIME(0,E43,0))</f>
        <v>0</v>
      </c>
      <c r="Q43" s="137">
        <f t="shared" si="1"/>
        <v>0</v>
      </c>
      <c r="R43" s="145">
        <f t="shared" si="2"/>
        <v>0</v>
      </c>
      <c r="S43" s="151">
        <f t="shared" si="3"/>
        <v>0</v>
      </c>
      <c r="T43" s="145">
        <f t="shared" si="4"/>
        <v>0</v>
      </c>
      <c r="U43" s="155">
        <f t="shared" si="5"/>
        <v>0</v>
      </c>
      <c r="V43" s="153">
        <f t="shared" si="6"/>
        <v>0</v>
      </c>
      <c r="W43" s="219">
        <f t="shared" ref="W43:Y43" si="40">IF(V43+V44=0,0,1)</f>
        <v>0</v>
      </c>
      <c r="X43" s="148">
        <f t="shared" si="9"/>
        <v>0</v>
      </c>
      <c r="Y43" s="219">
        <f t="shared" si="40"/>
        <v>0</v>
      </c>
    </row>
    <row r="44" spans="1:25" ht="27" customHeight="1" x14ac:dyDescent="0.4">
      <c r="A44" s="230"/>
      <c r="B44" s="232"/>
      <c r="C44" s="263"/>
      <c r="D44" s="263"/>
      <c r="E44" s="264"/>
      <c r="F44" s="265"/>
      <c r="G44" s="265"/>
      <c r="H44" s="265"/>
      <c r="I44" s="265"/>
      <c r="J44" s="265"/>
      <c r="K44" s="266"/>
      <c r="L44" s="29">
        <f t="shared" si="8"/>
        <v>0</v>
      </c>
      <c r="M44" s="240"/>
      <c r="N44" s="101">
        <f>IF(C44="",0,VLOOKUP(C44,リスト!$I$3:$J$1442,2,TRUE))</f>
        <v>0</v>
      </c>
      <c r="O44" s="96">
        <f>IF(D44="",0,VLOOKUP(D44,リスト!$I$3:$J$1442,2,TRUE))</f>
        <v>0</v>
      </c>
      <c r="P44" s="102">
        <f t="shared" si="39"/>
        <v>0</v>
      </c>
      <c r="Q44" s="137">
        <f t="shared" si="1"/>
        <v>0</v>
      </c>
      <c r="R44" s="145">
        <f t="shared" si="2"/>
        <v>0</v>
      </c>
      <c r="S44" s="151">
        <f t="shared" si="3"/>
        <v>0</v>
      </c>
      <c r="T44" s="145">
        <f t="shared" si="4"/>
        <v>0</v>
      </c>
      <c r="U44" s="155">
        <f t="shared" si="5"/>
        <v>0</v>
      </c>
      <c r="V44" s="153">
        <f t="shared" si="6"/>
        <v>0</v>
      </c>
      <c r="W44" s="220"/>
      <c r="X44" s="148">
        <f t="shared" si="9"/>
        <v>0</v>
      </c>
      <c r="Y44" s="220"/>
    </row>
    <row r="45" spans="1:25" ht="27" customHeight="1" x14ac:dyDescent="0.4">
      <c r="A45" s="230" t="str">
        <f>IF($F$2="","",DATE(YEAR($N$1)+IF($F$2&gt;3,0,1),$F$2,18))</f>
        <v/>
      </c>
      <c r="B45" s="232" t="str">
        <f t="shared" ref="B45" si="41">IF($A45="","",$A45)</f>
        <v/>
      </c>
      <c r="C45" s="267"/>
      <c r="D45" s="267"/>
      <c r="E45" s="268"/>
      <c r="F45" s="269"/>
      <c r="G45" s="269"/>
      <c r="H45" s="269"/>
      <c r="I45" s="269"/>
      <c r="J45" s="269"/>
      <c r="K45" s="270"/>
      <c r="L45" s="30">
        <f t="shared" si="8"/>
        <v>0</v>
      </c>
      <c r="M45" s="239">
        <f>IF(L45+L46&gt;0,1,0)</f>
        <v>0</v>
      </c>
      <c r="N45" s="101">
        <f>IF(C45="",0,VLOOKUP(C45,リスト!$I$3:$J$1442,2,TRUE))</f>
        <v>0</v>
      </c>
      <c r="O45" s="96">
        <f>IF(D45="",0,VLOOKUP(D45,リスト!$I$3:$J$1442,2,TRUE))</f>
        <v>0</v>
      </c>
      <c r="P45" s="102">
        <f t="shared" si="39"/>
        <v>0</v>
      </c>
      <c r="Q45" s="137">
        <f t="shared" si="1"/>
        <v>0</v>
      </c>
      <c r="R45" s="145">
        <f t="shared" si="2"/>
        <v>0</v>
      </c>
      <c r="S45" s="151">
        <f t="shared" si="3"/>
        <v>0</v>
      </c>
      <c r="T45" s="145">
        <f t="shared" si="4"/>
        <v>0</v>
      </c>
      <c r="U45" s="155">
        <f t="shared" si="5"/>
        <v>0</v>
      </c>
      <c r="V45" s="153">
        <f t="shared" si="6"/>
        <v>0</v>
      </c>
      <c r="W45" s="219">
        <f t="shared" ref="W45:Y45" si="42">IF(V45+V46=0,0,1)</f>
        <v>0</v>
      </c>
      <c r="X45" s="148">
        <f t="shared" si="9"/>
        <v>0</v>
      </c>
      <c r="Y45" s="219">
        <f t="shared" si="42"/>
        <v>0</v>
      </c>
    </row>
    <row r="46" spans="1:25" ht="27" customHeight="1" x14ac:dyDescent="0.4">
      <c r="A46" s="230"/>
      <c r="B46" s="232"/>
      <c r="C46" s="263"/>
      <c r="D46" s="263"/>
      <c r="E46" s="264"/>
      <c r="F46" s="265"/>
      <c r="G46" s="265"/>
      <c r="H46" s="265"/>
      <c r="I46" s="265"/>
      <c r="J46" s="265"/>
      <c r="K46" s="266"/>
      <c r="L46" s="29">
        <f t="shared" si="8"/>
        <v>0</v>
      </c>
      <c r="M46" s="240"/>
      <c r="N46" s="101">
        <f>IF(C46="",0,VLOOKUP(C46,リスト!$I$3:$J$1442,2,TRUE))</f>
        <v>0</v>
      </c>
      <c r="O46" s="96">
        <f>IF(D46="",0,VLOOKUP(D46,リスト!$I$3:$J$1442,2,TRUE))</f>
        <v>0</v>
      </c>
      <c r="P46" s="102">
        <f t="shared" si="39"/>
        <v>0</v>
      </c>
      <c r="Q46" s="137">
        <f t="shared" si="1"/>
        <v>0</v>
      </c>
      <c r="R46" s="145">
        <f t="shared" si="2"/>
        <v>0</v>
      </c>
      <c r="S46" s="151">
        <f t="shared" si="3"/>
        <v>0</v>
      </c>
      <c r="T46" s="145">
        <f t="shared" si="4"/>
        <v>0</v>
      </c>
      <c r="U46" s="155">
        <f t="shared" si="5"/>
        <v>0</v>
      </c>
      <c r="V46" s="153">
        <f t="shared" si="6"/>
        <v>0</v>
      </c>
      <c r="W46" s="220"/>
      <c r="X46" s="148">
        <f t="shared" si="9"/>
        <v>0</v>
      </c>
      <c r="Y46" s="220"/>
    </row>
    <row r="47" spans="1:25" ht="27" customHeight="1" x14ac:dyDescent="0.4">
      <c r="A47" s="230" t="str">
        <f>IF($F$2="","",DATE(YEAR($N$1)+IF($F$2&gt;3,0,1),$F$2,19))</f>
        <v/>
      </c>
      <c r="B47" s="232" t="str">
        <f t="shared" ref="B47" si="43">IF($A47="","",$A47)</f>
        <v/>
      </c>
      <c r="C47" s="267"/>
      <c r="D47" s="267"/>
      <c r="E47" s="268"/>
      <c r="F47" s="269"/>
      <c r="G47" s="269"/>
      <c r="H47" s="269"/>
      <c r="I47" s="269"/>
      <c r="J47" s="269"/>
      <c r="K47" s="270"/>
      <c r="L47" s="30">
        <f t="shared" si="8"/>
        <v>0</v>
      </c>
      <c r="M47" s="239">
        <f>IF(L47+L48&gt;0,1,0)</f>
        <v>0</v>
      </c>
      <c r="N47" s="101">
        <f>IF(C47="",0,VLOOKUP(C47,リスト!$I$3:$J$1442,2,TRUE))</f>
        <v>0</v>
      </c>
      <c r="O47" s="96">
        <f>IF(D47="",0,VLOOKUP(D47,リスト!$I$3:$J$1442,2,TRUE))</f>
        <v>0</v>
      </c>
      <c r="P47" s="102">
        <f t="shared" si="39"/>
        <v>0</v>
      </c>
      <c r="Q47" s="137">
        <f t="shared" si="1"/>
        <v>0</v>
      </c>
      <c r="R47" s="145">
        <f t="shared" si="2"/>
        <v>0</v>
      </c>
      <c r="S47" s="151">
        <f t="shared" si="3"/>
        <v>0</v>
      </c>
      <c r="T47" s="145">
        <f t="shared" si="4"/>
        <v>0</v>
      </c>
      <c r="U47" s="155">
        <f t="shared" si="5"/>
        <v>0</v>
      </c>
      <c r="V47" s="153">
        <f t="shared" si="6"/>
        <v>0</v>
      </c>
      <c r="W47" s="219">
        <f t="shared" ref="W47:Y47" si="44">IF(V47+V48=0,0,1)</f>
        <v>0</v>
      </c>
      <c r="X47" s="148">
        <f t="shared" si="9"/>
        <v>0</v>
      </c>
      <c r="Y47" s="219">
        <f t="shared" si="44"/>
        <v>0</v>
      </c>
    </row>
    <row r="48" spans="1:25" ht="27" customHeight="1" x14ac:dyDescent="0.4">
      <c r="A48" s="230"/>
      <c r="B48" s="232"/>
      <c r="C48" s="263"/>
      <c r="D48" s="263"/>
      <c r="E48" s="264"/>
      <c r="F48" s="265"/>
      <c r="G48" s="265"/>
      <c r="H48" s="265"/>
      <c r="I48" s="265"/>
      <c r="J48" s="265"/>
      <c r="K48" s="266"/>
      <c r="L48" s="29">
        <f t="shared" si="8"/>
        <v>0</v>
      </c>
      <c r="M48" s="240"/>
      <c r="N48" s="101">
        <f>IF(C48="",0,VLOOKUP(C48,リスト!$I$3:$J$1442,2,TRUE))</f>
        <v>0</v>
      </c>
      <c r="O48" s="96">
        <f>IF(D48="",0,VLOOKUP(D48,リスト!$I$3:$J$1442,2,TRUE))</f>
        <v>0</v>
      </c>
      <c r="P48" s="102">
        <f t="shared" si="39"/>
        <v>0</v>
      </c>
      <c r="Q48" s="137">
        <f t="shared" si="1"/>
        <v>0</v>
      </c>
      <c r="R48" s="145">
        <f t="shared" si="2"/>
        <v>0</v>
      </c>
      <c r="S48" s="151">
        <f t="shared" si="3"/>
        <v>0</v>
      </c>
      <c r="T48" s="145">
        <f t="shared" si="4"/>
        <v>0</v>
      </c>
      <c r="U48" s="155">
        <f t="shared" si="5"/>
        <v>0</v>
      </c>
      <c r="V48" s="153">
        <f t="shared" si="6"/>
        <v>0</v>
      </c>
      <c r="W48" s="220"/>
      <c r="X48" s="148">
        <f t="shared" si="9"/>
        <v>0</v>
      </c>
      <c r="Y48" s="220"/>
    </row>
    <row r="49" spans="1:25" ht="27" customHeight="1" x14ac:dyDescent="0.4">
      <c r="A49" s="230" t="str">
        <f>IF($F$2="","",DATE(YEAR($N$1)+IF($F$2&gt;3,0,1),$F$2,20))</f>
        <v/>
      </c>
      <c r="B49" s="232" t="str">
        <f t="shared" ref="B49" si="45">IF($A49="","",$A49)</f>
        <v/>
      </c>
      <c r="C49" s="267"/>
      <c r="D49" s="267"/>
      <c r="E49" s="268"/>
      <c r="F49" s="269"/>
      <c r="G49" s="269"/>
      <c r="H49" s="269"/>
      <c r="I49" s="269"/>
      <c r="J49" s="269"/>
      <c r="K49" s="270"/>
      <c r="L49" s="30">
        <f t="shared" si="8"/>
        <v>0</v>
      </c>
      <c r="M49" s="239">
        <f>IF(L49+L50&gt;0,1,0)</f>
        <v>0</v>
      </c>
      <c r="N49" s="101">
        <f>IF(C49="",0,VLOOKUP(C49,リスト!$I$3:$J$1442,2,TRUE))</f>
        <v>0</v>
      </c>
      <c r="O49" s="96">
        <f>IF(D49="",0,VLOOKUP(D49,リスト!$I$3:$J$1442,2,TRUE))</f>
        <v>0</v>
      </c>
      <c r="P49" s="102">
        <f t="shared" si="39"/>
        <v>0</v>
      </c>
      <c r="Q49" s="137">
        <f t="shared" si="1"/>
        <v>0</v>
      </c>
      <c r="R49" s="145">
        <f t="shared" si="2"/>
        <v>0</v>
      </c>
      <c r="S49" s="151">
        <f t="shared" si="3"/>
        <v>0</v>
      </c>
      <c r="T49" s="145">
        <f t="shared" si="4"/>
        <v>0</v>
      </c>
      <c r="U49" s="155">
        <f t="shared" si="5"/>
        <v>0</v>
      </c>
      <c r="V49" s="153">
        <f t="shared" si="6"/>
        <v>0</v>
      </c>
      <c r="W49" s="219">
        <f t="shared" ref="W49:Y49" si="46">IF(V49+V50=0,0,1)</f>
        <v>0</v>
      </c>
      <c r="X49" s="148">
        <f t="shared" si="9"/>
        <v>0</v>
      </c>
      <c r="Y49" s="219">
        <f t="shared" si="46"/>
        <v>0</v>
      </c>
    </row>
    <row r="50" spans="1:25" ht="27" customHeight="1" x14ac:dyDescent="0.4">
      <c r="A50" s="230"/>
      <c r="B50" s="232"/>
      <c r="C50" s="263"/>
      <c r="D50" s="263"/>
      <c r="E50" s="264"/>
      <c r="F50" s="265"/>
      <c r="G50" s="265"/>
      <c r="H50" s="265"/>
      <c r="I50" s="265"/>
      <c r="J50" s="265"/>
      <c r="K50" s="266"/>
      <c r="L50" s="29">
        <f t="shared" si="8"/>
        <v>0</v>
      </c>
      <c r="M50" s="240"/>
      <c r="N50" s="101">
        <f>IF(C50="",0,VLOOKUP(C50,リスト!$I$3:$J$1442,2,TRUE))</f>
        <v>0</v>
      </c>
      <c r="O50" s="96">
        <f>IF(D50="",0,VLOOKUP(D50,リスト!$I$3:$J$1442,2,TRUE))</f>
        <v>0</v>
      </c>
      <c r="P50" s="102">
        <f t="shared" si="39"/>
        <v>0</v>
      </c>
      <c r="Q50" s="137">
        <f t="shared" si="1"/>
        <v>0</v>
      </c>
      <c r="R50" s="145">
        <f t="shared" si="2"/>
        <v>0</v>
      </c>
      <c r="S50" s="151">
        <f t="shared" si="3"/>
        <v>0</v>
      </c>
      <c r="T50" s="145">
        <f t="shared" si="4"/>
        <v>0</v>
      </c>
      <c r="U50" s="155">
        <f t="shared" si="5"/>
        <v>0</v>
      </c>
      <c r="V50" s="153">
        <f t="shared" si="6"/>
        <v>0</v>
      </c>
      <c r="W50" s="220"/>
      <c r="X50" s="148">
        <f t="shared" si="9"/>
        <v>0</v>
      </c>
      <c r="Y50" s="220"/>
    </row>
    <row r="51" spans="1:25" ht="27" customHeight="1" x14ac:dyDescent="0.4">
      <c r="A51" s="230" t="str">
        <f>IF($F$2="","",DATE(YEAR($N$1)+IF($F$2&gt;3,0,1),$F$2,21))</f>
        <v/>
      </c>
      <c r="B51" s="232" t="str">
        <f t="shared" ref="B51" si="47">IF($A51="","",$A51)</f>
        <v/>
      </c>
      <c r="C51" s="267"/>
      <c r="D51" s="267"/>
      <c r="E51" s="268"/>
      <c r="F51" s="269"/>
      <c r="G51" s="269"/>
      <c r="H51" s="269"/>
      <c r="I51" s="269"/>
      <c r="J51" s="269"/>
      <c r="K51" s="270"/>
      <c r="L51" s="30">
        <f t="shared" si="8"/>
        <v>0</v>
      </c>
      <c r="M51" s="239">
        <f>IF(L51+L52&gt;0,1,0)</f>
        <v>0</v>
      </c>
      <c r="N51" s="101">
        <f>IF(C51="",0,VLOOKUP(C51,リスト!$I$3:$J$1442,2,TRUE))</f>
        <v>0</v>
      </c>
      <c r="O51" s="96">
        <f>IF(D51="",0,VLOOKUP(D51,リスト!$I$3:$J$1442,2,TRUE))</f>
        <v>0</v>
      </c>
      <c r="P51" s="102">
        <f t="shared" si="39"/>
        <v>0</v>
      </c>
      <c r="Q51" s="137">
        <f t="shared" si="1"/>
        <v>0</v>
      </c>
      <c r="R51" s="145">
        <f t="shared" si="2"/>
        <v>0</v>
      </c>
      <c r="S51" s="151">
        <f t="shared" si="3"/>
        <v>0</v>
      </c>
      <c r="T51" s="145">
        <f t="shared" si="4"/>
        <v>0</v>
      </c>
      <c r="U51" s="155">
        <f t="shared" si="5"/>
        <v>0</v>
      </c>
      <c r="V51" s="153">
        <f t="shared" si="6"/>
        <v>0</v>
      </c>
      <c r="W51" s="219">
        <f t="shared" ref="W51:Y51" si="48">IF(V51+V52=0,0,1)</f>
        <v>0</v>
      </c>
      <c r="X51" s="148">
        <f t="shared" si="9"/>
        <v>0</v>
      </c>
      <c r="Y51" s="219">
        <f t="shared" si="48"/>
        <v>0</v>
      </c>
    </row>
    <row r="52" spans="1:25" ht="27" customHeight="1" x14ac:dyDescent="0.4">
      <c r="A52" s="230"/>
      <c r="B52" s="232"/>
      <c r="C52" s="263"/>
      <c r="D52" s="263"/>
      <c r="E52" s="264"/>
      <c r="F52" s="265"/>
      <c r="G52" s="265"/>
      <c r="H52" s="265"/>
      <c r="I52" s="265"/>
      <c r="J52" s="265"/>
      <c r="K52" s="266"/>
      <c r="L52" s="29">
        <f t="shared" si="8"/>
        <v>0</v>
      </c>
      <c r="M52" s="240"/>
      <c r="N52" s="101">
        <f>IF(C52="",0,VLOOKUP(C52,リスト!$I$3:$J$1442,2,TRUE))</f>
        <v>0</v>
      </c>
      <c r="O52" s="96">
        <f>IF(D52="",0,VLOOKUP(D52,リスト!$I$3:$J$1442,2,TRUE))</f>
        <v>0</v>
      </c>
      <c r="P52" s="102">
        <f t="shared" si="39"/>
        <v>0</v>
      </c>
      <c r="Q52" s="137">
        <f t="shared" si="1"/>
        <v>0</v>
      </c>
      <c r="R52" s="145">
        <f t="shared" si="2"/>
        <v>0</v>
      </c>
      <c r="S52" s="151">
        <f t="shared" si="3"/>
        <v>0</v>
      </c>
      <c r="T52" s="145">
        <f t="shared" si="4"/>
        <v>0</v>
      </c>
      <c r="U52" s="155">
        <f t="shared" si="5"/>
        <v>0</v>
      </c>
      <c r="V52" s="153">
        <f t="shared" si="6"/>
        <v>0</v>
      </c>
      <c r="W52" s="220"/>
      <c r="X52" s="148">
        <f t="shared" si="9"/>
        <v>0</v>
      </c>
      <c r="Y52" s="220"/>
    </row>
    <row r="53" spans="1:25" ht="27" customHeight="1" x14ac:dyDescent="0.4">
      <c r="A53" s="230" t="str">
        <f>IF($F$2="","",DATE(YEAR($N$1)+IF($F$2&gt;3,0,1),$F$2,22))</f>
        <v/>
      </c>
      <c r="B53" s="232" t="str">
        <f t="shared" ref="B53" si="49">IF($A53="","",$A53)</f>
        <v/>
      </c>
      <c r="C53" s="267"/>
      <c r="D53" s="267"/>
      <c r="E53" s="268"/>
      <c r="F53" s="269"/>
      <c r="G53" s="269"/>
      <c r="H53" s="269"/>
      <c r="I53" s="269"/>
      <c r="J53" s="269"/>
      <c r="K53" s="270"/>
      <c r="L53" s="30">
        <f t="shared" si="8"/>
        <v>0</v>
      </c>
      <c r="M53" s="239">
        <f>IF(L53+L54&gt;0,1,0)</f>
        <v>0</v>
      </c>
      <c r="N53" s="101">
        <f>IF(C53="",0,VLOOKUP(C53,リスト!$I$3:$J$1442,2,TRUE))</f>
        <v>0</v>
      </c>
      <c r="O53" s="96">
        <f>IF(D53="",0,VLOOKUP(D53,リスト!$I$3:$J$1442,2,TRUE))</f>
        <v>0</v>
      </c>
      <c r="P53" s="102">
        <f t="shared" si="39"/>
        <v>0</v>
      </c>
      <c r="Q53" s="137">
        <f t="shared" si="1"/>
        <v>0</v>
      </c>
      <c r="R53" s="145">
        <f t="shared" si="2"/>
        <v>0</v>
      </c>
      <c r="S53" s="151">
        <f t="shared" si="3"/>
        <v>0</v>
      </c>
      <c r="T53" s="145">
        <f t="shared" si="4"/>
        <v>0</v>
      </c>
      <c r="U53" s="155">
        <f t="shared" si="5"/>
        <v>0</v>
      </c>
      <c r="V53" s="153">
        <f t="shared" si="6"/>
        <v>0</v>
      </c>
      <c r="W53" s="219">
        <f t="shared" ref="W53:Y53" si="50">IF(V53+V54=0,0,1)</f>
        <v>0</v>
      </c>
      <c r="X53" s="148">
        <f t="shared" si="9"/>
        <v>0</v>
      </c>
      <c r="Y53" s="219">
        <f t="shared" si="50"/>
        <v>0</v>
      </c>
    </row>
    <row r="54" spans="1:25" ht="27" customHeight="1" x14ac:dyDescent="0.4">
      <c r="A54" s="230"/>
      <c r="B54" s="232"/>
      <c r="C54" s="263"/>
      <c r="D54" s="263"/>
      <c r="E54" s="264"/>
      <c r="F54" s="265"/>
      <c r="G54" s="265"/>
      <c r="H54" s="265"/>
      <c r="I54" s="265"/>
      <c r="J54" s="265"/>
      <c r="K54" s="266"/>
      <c r="L54" s="29">
        <f t="shared" si="8"/>
        <v>0</v>
      </c>
      <c r="M54" s="240"/>
      <c r="N54" s="101">
        <f>IF(C54="",0,VLOOKUP(C54,リスト!$I$3:$J$1442,2,TRUE))</f>
        <v>0</v>
      </c>
      <c r="O54" s="96">
        <f>IF(D54="",0,VLOOKUP(D54,リスト!$I$3:$J$1442,2,TRUE))</f>
        <v>0</v>
      </c>
      <c r="P54" s="102">
        <f t="shared" si="39"/>
        <v>0</v>
      </c>
      <c r="Q54" s="137">
        <f t="shared" si="1"/>
        <v>0</v>
      </c>
      <c r="R54" s="145">
        <f t="shared" si="2"/>
        <v>0</v>
      </c>
      <c r="S54" s="151">
        <f t="shared" si="3"/>
        <v>0</v>
      </c>
      <c r="T54" s="145">
        <f t="shared" si="4"/>
        <v>0</v>
      </c>
      <c r="U54" s="155">
        <f t="shared" si="5"/>
        <v>0</v>
      </c>
      <c r="V54" s="153">
        <f t="shared" si="6"/>
        <v>0</v>
      </c>
      <c r="W54" s="220"/>
      <c r="X54" s="148">
        <f t="shared" si="9"/>
        <v>0</v>
      </c>
      <c r="Y54" s="220"/>
    </row>
    <row r="55" spans="1:25" ht="27" customHeight="1" x14ac:dyDescent="0.4">
      <c r="A55" s="230" t="str">
        <f>IF($F$2="","",DATE(YEAR($N$1)+IF($F$2&gt;3,0,1),$F$2,23))</f>
        <v/>
      </c>
      <c r="B55" s="232" t="str">
        <f t="shared" ref="B55" si="51">IF($A55="","",$A55)</f>
        <v/>
      </c>
      <c r="C55" s="267"/>
      <c r="D55" s="267"/>
      <c r="E55" s="268"/>
      <c r="F55" s="269"/>
      <c r="G55" s="269"/>
      <c r="H55" s="269"/>
      <c r="I55" s="269"/>
      <c r="J55" s="269"/>
      <c r="K55" s="270"/>
      <c r="L55" s="30">
        <f t="shared" si="8"/>
        <v>0</v>
      </c>
      <c r="M55" s="239">
        <f>IF(L55+L56&gt;0,1,0)</f>
        <v>0</v>
      </c>
      <c r="N55" s="101">
        <f>IF(C55="",0,VLOOKUP(C55,リスト!$I$3:$J$1442,2,TRUE))</f>
        <v>0</v>
      </c>
      <c r="O55" s="96">
        <f>IF(D55="",0,VLOOKUP(D55,リスト!$I$3:$J$1442,2,TRUE))</f>
        <v>0</v>
      </c>
      <c r="P55" s="102">
        <f t="shared" si="39"/>
        <v>0</v>
      </c>
      <c r="Q55" s="137">
        <f t="shared" si="1"/>
        <v>0</v>
      </c>
      <c r="R55" s="145">
        <f t="shared" si="2"/>
        <v>0</v>
      </c>
      <c r="S55" s="151">
        <f t="shared" si="3"/>
        <v>0</v>
      </c>
      <c r="T55" s="145">
        <f t="shared" si="4"/>
        <v>0</v>
      </c>
      <c r="U55" s="155">
        <f t="shared" si="5"/>
        <v>0</v>
      </c>
      <c r="V55" s="153">
        <f t="shared" si="6"/>
        <v>0</v>
      </c>
      <c r="W55" s="219">
        <f t="shared" ref="W55:Y55" si="52">IF(V55+V56=0,0,1)</f>
        <v>0</v>
      </c>
      <c r="X55" s="148">
        <f t="shared" si="9"/>
        <v>0</v>
      </c>
      <c r="Y55" s="219">
        <f t="shared" si="52"/>
        <v>0</v>
      </c>
    </row>
    <row r="56" spans="1:25" ht="27" customHeight="1" x14ac:dyDescent="0.4">
      <c r="A56" s="230"/>
      <c r="B56" s="232"/>
      <c r="C56" s="263"/>
      <c r="D56" s="263"/>
      <c r="E56" s="264"/>
      <c r="F56" s="265"/>
      <c r="G56" s="265"/>
      <c r="H56" s="265"/>
      <c r="I56" s="265"/>
      <c r="J56" s="265"/>
      <c r="K56" s="266"/>
      <c r="L56" s="29">
        <f t="shared" si="8"/>
        <v>0</v>
      </c>
      <c r="M56" s="240"/>
      <c r="N56" s="101">
        <f>IF(C56="",0,VLOOKUP(C56,リスト!$I$3:$J$1442,2,TRUE))</f>
        <v>0</v>
      </c>
      <c r="O56" s="96">
        <f>IF(D56="",0,VLOOKUP(D56,リスト!$I$3:$J$1442,2,TRUE))</f>
        <v>0</v>
      </c>
      <c r="P56" s="102">
        <f t="shared" si="39"/>
        <v>0</v>
      </c>
      <c r="Q56" s="137">
        <f t="shared" si="1"/>
        <v>0</v>
      </c>
      <c r="R56" s="145">
        <f t="shared" si="2"/>
        <v>0</v>
      </c>
      <c r="S56" s="151">
        <f t="shared" si="3"/>
        <v>0</v>
      </c>
      <c r="T56" s="145">
        <f t="shared" si="4"/>
        <v>0</v>
      </c>
      <c r="U56" s="155">
        <f t="shared" si="5"/>
        <v>0</v>
      </c>
      <c r="V56" s="153">
        <f t="shared" si="6"/>
        <v>0</v>
      </c>
      <c r="W56" s="220"/>
      <c r="X56" s="148">
        <f t="shared" si="9"/>
        <v>0</v>
      </c>
      <c r="Y56" s="220"/>
    </row>
    <row r="57" spans="1:25" ht="27" customHeight="1" x14ac:dyDescent="0.4">
      <c r="A57" s="230" t="str">
        <f>IF($F$2="","",DATE(YEAR($N$1)+IF($F$2&gt;3,0,1),$F$2,24))</f>
        <v/>
      </c>
      <c r="B57" s="232" t="str">
        <f t="shared" ref="B57" si="53">IF($A57="","",$A57)</f>
        <v/>
      </c>
      <c r="C57" s="267"/>
      <c r="D57" s="267"/>
      <c r="E57" s="268"/>
      <c r="F57" s="269"/>
      <c r="G57" s="269"/>
      <c r="H57" s="269"/>
      <c r="I57" s="269"/>
      <c r="J57" s="269"/>
      <c r="K57" s="270"/>
      <c r="L57" s="30">
        <f t="shared" si="8"/>
        <v>0</v>
      </c>
      <c r="M57" s="239">
        <f>IF(L57+L58&gt;0,1,0)</f>
        <v>0</v>
      </c>
      <c r="N57" s="101">
        <f>IF(C57="",0,VLOOKUP(C57,リスト!$I$3:$J$1442,2,TRUE))</f>
        <v>0</v>
      </c>
      <c r="O57" s="96">
        <f>IF(D57="",0,VLOOKUP(D57,リスト!$I$3:$J$1442,2,TRUE))</f>
        <v>0</v>
      </c>
      <c r="P57" s="102">
        <f t="shared" si="39"/>
        <v>0</v>
      </c>
      <c r="Q57" s="137">
        <f t="shared" si="1"/>
        <v>0</v>
      </c>
      <c r="R57" s="145">
        <f t="shared" si="2"/>
        <v>0</v>
      </c>
      <c r="S57" s="151">
        <f t="shared" si="3"/>
        <v>0</v>
      </c>
      <c r="T57" s="145">
        <f t="shared" si="4"/>
        <v>0</v>
      </c>
      <c r="U57" s="155">
        <f t="shared" si="5"/>
        <v>0</v>
      </c>
      <c r="V57" s="153">
        <f t="shared" si="6"/>
        <v>0</v>
      </c>
      <c r="W57" s="219">
        <f t="shared" ref="W57:Y57" si="54">IF(V57+V58=0,0,1)</f>
        <v>0</v>
      </c>
      <c r="X57" s="148">
        <f t="shared" si="9"/>
        <v>0</v>
      </c>
      <c r="Y57" s="219">
        <f t="shared" si="54"/>
        <v>0</v>
      </c>
    </row>
    <row r="58" spans="1:25" ht="27" customHeight="1" x14ac:dyDescent="0.4">
      <c r="A58" s="230"/>
      <c r="B58" s="232"/>
      <c r="C58" s="263"/>
      <c r="D58" s="263"/>
      <c r="E58" s="264"/>
      <c r="F58" s="265"/>
      <c r="G58" s="265"/>
      <c r="H58" s="265"/>
      <c r="I58" s="265"/>
      <c r="J58" s="265"/>
      <c r="K58" s="266"/>
      <c r="L58" s="29">
        <f t="shared" si="8"/>
        <v>0</v>
      </c>
      <c r="M58" s="240"/>
      <c r="N58" s="101">
        <f>IF(C58="",0,VLOOKUP(C58,リスト!$I$3:$J$1442,2,TRUE))</f>
        <v>0</v>
      </c>
      <c r="O58" s="96">
        <f>IF(D58="",0,VLOOKUP(D58,リスト!$I$3:$J$1442,2,TRUE))</f>
        <v>0</v>
      </c>
      <c r="P58" s="102">
        <f t="shared" si="39"/>
        <v>0</v>
      </c>
      <c r="Q58" s="137">
        <f t="shared" si="1"/>
        <v>0</v>
      </c>
      <c r="R58" s="145">
        <f t="shared" si="2"/>
        <v>0</v>
      </c>
      <c r="S58" s="151">
        <f t="shared" si="3"/>
        <v>0</v>
      </c>
      <c r="T58" s="145">
        <f t="shared" si="4"/>
        <v>0</v>
      </c>
      <c r="U58" s="155">
        <f t="shared" si="5"/>
        <v>0</v>
      </c>
      <c r="V58" s="153">
        <f t="shared" si="6"/>
        <v>0</v>
      </c>
      <c r="W58" s="220"/>
      <c r="X58" s="148">
        <f t="shared" si="9"/>
        <v>0</v>
      </c>
      <c r="Y58" s="220"/>
    </row>
    <row r="59" spans="1:25" ht="27" customHeight="1" x14ac:dyDescent="0.4">
      <c r="A59" s="230" t="str">
        <f>IF($F$2="","",DATE(YEAR($N$1)+IF($F$2&gt;3,0,1),$F$2,25))</f>
        <v/>
      </c>
      <c r="B59" s="232" t="str">
        <f t="shared" ref="B59" si="55">IF($A59="","",$A59)</f>
        <v/>
      </c>
      <c r="C59" s="267"/>
      <c r="D59" s="267"/>
      <c r="E59" s="268"/>
      <c r="F59" s="269"/>
      <c r="G59" s="269"/>
      <c r="H59" s="269"/>
      <c r="I59" s="269"/>
      <c r="J59" s="269"/>
      <c r="K59" s="270"/>
      <c r="L59" s="30">
        <f t="shared" si="8"/>
        <v>0</v>
      </c>
      <c r="M59" s="239">
        <f>IF(L59+L60&gt;0,1,0)</f>
        <v>0</v>
      </c>
      <c r="N59" s="101">
        <f>IF(C59="",0,VLOOKUP(C59,リスト!$I$3:$J$1442,2,TRUE))</f>
        <v>0</v>
      </c>
      <c r="O59" s="96">
        <f>IF(D59="",0,VLOOKUP(D59,リスト!$I$3:$J$1442,2,TRUE))</f>
        <v>0</v>
      </c>
      <c r="P59" s="102">
        <f t="shared" si="39"/>
        <v>0</v>
      </c>
      <c r="Q59" s="137">
        <f t="shared" si="1"/>
        <v>0</v>
      </c>
      <c r="R59" s="145">
        <f t="shared" si="2"/>
        <v>0</v>
      </c>
      <c r="S59" s="151">
        <f t="shared" si="3"/>
        <v>0</v>
      </c>
      <c r="T59" s="145">
        <f t="shared" si="4"/>
        <v>0</v>
      </c>
      <c r="U59" s="155">
        <f t="shared" si="5"/>
        <v>0</v>
      </c>
      <c r="V59" s="153">
        <f t="shared" si="6"/>
        <v>0</v>
      </c>
      <c r="W59" s="219">
        <f t="shared" ref="W59:Y59" si="56">IF(V59+V60=0,0,1)</f>
        <v>0</v>
      </c>
      <c r="X59" s="148">
        <f t="shared" si="9"/>
        <v>0</v>
      </c>
      <c r="Y59" s="219">
        <f t="shared" si="56"/>
        <v>0</v>
      </c>
    </row>
    <row r="60" spans="1:25" ht="27" customHeight="1" x14ac:dyDescent="0.4">
      <c r="A60" s="230"/>
      <c r="B60" s="232"/>
      <c r="C60" s="263"/>
      <c r="D60" s="263"/>
      <c r="E60" s="264"/>
      <c r="F60" s="265"/>
      <c r="G60" s="265"/>
      <c r="H60" s="265"/>
      <c r="I60" s="265"/>
      <c r="J60" s="265"/>
      <c r="K60" s="266"/>
      <c r="L60" s="29">
        <f t="shared" si="8"/>
        <v>0</v>
      </c>
      <c r="M60" s="240"/>
      <c r="N60" s="101">
        <f>IF(C60="",0,VLOOKUP(C60,リスト!$I$3:$J$1442,2,TRUE))</f>
        <v>0</v>
      </c>
      <c r="O60" s="96">
        <f>IF(D60="",0,VLOOKUP(D60,リスト!$I$3:$J$1442,2,TRUE))</f>
        <v>0</v>
      </c>
      <c r="P60" s="102">
        <f t="shared" si="39"/>
        <v>0</v>
      </c>
      <c r="Q60" s="137">
        <f t="shared" si="1"/>
        <v>0</v>
      </c>
      <c r="R60" s="145">
        <f t="shared" si="2"/>
        <v>0</v>
      </c>
      <c r="S60" s="151">
        <f t="shared" si="3"/>
        <v>0</v>
      </c>
      <c r="T60" s="145">
        <f t="shared" si="4"/>
        <v>0</v>
      </c>
      <c r="U60" s="155">
        <f t="shared" si="5"/>
        <v>0</v>
      </c>
      <c r="V60" s="153">
        <f t="shared" si="6"/>
        <v>0</v>
      </c>
      <c r="W60" s="220"/>
      <c r="X60" s="148">
        <f t="shared" si="9"/>
        <v>0</v>
      </c>
      <c r="Y60" s="220"/>
    </row>
    <row r="61" spans="1:25" ht="27" customHeight="1" x14ac:dyDescent="0.4">
      <c r="A61" s="230" t="str">
        <f>IF($F$2="","",DATE(YEAR($N$1)+IF($F$2&gt;3,0,1),$F$2,26))</f>
        <v/>
      </c>
      <c r="B61" s="232" t="str">
        <f t="shared" ref="B61" si="57">IF($A61="","",$A61)</f>
        <v/>
      </c>
      <c r="C61" s="267"/>
      <c r="D61" s="267"/>
      <c r="E61" s="268"/>
      <c r="F61" s="269"/>
      <c r="G61" s="269"/>
      <c r="H61" s="269"/>
      <c r="I61" s="269"/>
      <c r="J61" s="269"/>
      <c r="K61" s="270"/>
      <c r="L61" s="30">
        <f t="shared" si="8"/>
        <v>0</v>
      </c>
      <c r="M61" s="239">
        <f>IF(L61+L62&gt;0,1,0)</f>
        <v>0</v>
      </c>
      <c r="N61" s="101">
        <f>IF(C61="",0,VLOOKUP(C61,リスト!$I$3:$J$1442,2,TRUE))</f>
        <v>0</v>
      </c>
      <c r="O61" s="96">
        <f>IF(D61="",0,VLOOKUP(D61,リスト!$I$3:$J$1442,2,TRUE))</f>
        <v>0</v>
      </c>
      <c r="P61" s="102">
        <f t="shared" si="39"/>
        <v>0</v>
      </c>
      <c r="Q61" s="137">
        <f t="shared" si="1"/>
        <v>0</v>
      </c>
      <c r="R61" s="145">
        <f t="shared" si="2"/>
        <v>0</v>
      </c>
      <c r="S61" s="151">
        <f t="shared" si="3"/>
        <v>0</v>
      </c>
      <c r="T61" s="145">
        <f t="shared" si="4"/>
        <v>0</v>
      </c>
      <c r="U61" s="155">
        <f t="shared" si="5"/>
        <v>0</v>
      </c>
      <c r="V61" s="153">
        <f t="shared" si="6"/>
        <v>0</v>
      </c>
      <c r="W61" s="219">
        <f t="shared" ref="W61:Y61" si="58">IF(V61+V62=0,0,1)</f>
        <v>0</v>
      </c>
      <c r="X61" s="148">
        <f t="shared" si="9"/>
        <v>0</v>
      </c>
      <c r="Y61" s="219">
        <f t="shared" si="58"/>
        <v>0</v>
      </c>
    </row>
    <row r="62" spans="1:25" ht="27" customHeight="1" x14ac:dyDescent="0.4">
      <c r="A62" s="230"/>
      <c r="B62" s="232"/>
      <c r="C62" s="263"/>
      <c r="D62" s="263"/>
      <c r="E62" s="264"/>
      <c r="F62" s="265"/>
      <c r="G62" s="265"/>
      <c r="H62" s="265"/>
      <c r="I62" s="265"/>
      <c r="J62" s="265"/>
      <c r="K62" s="266"/>
      <c r="L62" s="29">
        <f t="shared" si="8"/>
        <v>0</v>
      </c>
      <c r="M62" s="240"/>
      <c r="N62" s="101">
        <f>IF(C62="",0,VLOOKUP(C62,リスト!$I$3:$J$1442,2,TRUE))</f>
        <v>0</v>
      </c>
      <c r="O62" s="96">
        <f>IF(D62="",0,VLOOKUP(D62,リスト!$I$3:$J$1442,2,TRUE))</f>
        <v>0</v>
      </c>
      <c r="P62" s="102">
        <f t="shared" si="39"/>
        <v>0</v>
      </c>
      <c r="Q62" s="137">
        <f t="shared" si="1"/>
        <v>0</v>
      </c>
      <c r="R62" s="145">
        <f t="shared" si="2"/>
        <v>0</v>
      </c>
      <c r="S62" s="151">
        <f t="shared" si="3"/>
        <v>0</v>
      </c>
      <c r="T62" s="145">
        <f t="shared" si="4"/>
        <v>0</v>
      </c>
      <c r="U62" s="155">
        <f t="shared" si="5"/>
        <v>0</v>
      </c>
      <c r="V62" s="153">
        <f t="shared" si="6"/>
        <v>0</v>
      </c>
      <c r="W62" s="220"/>
      <c r="X62" s="148">
        <f t="shared" si="9"/>
        <v>0</v>
      </c>
      <c r="Y62" s="220"/>
    </row>
    <row r="63" spans="1:25" ht="27" customHeight="1" x14ac:dyDescent="0.4">
      <c r="A63" s="230" t="str">
        <f>IF($F$2="","",DATE(YEAR($N$1)+IF($F$2&gt;3,0,1),$F$2,27))</f>
        <v/>
      </c>
      <c r="B63" s="232" t="str">
        <f t="shared" ref="B63" si="59">IF($A63="","",$A63)</f>
        <v/>
      </c>
      <c r="C63" s="263"/>
      <c r="D63" s="263"/>
      <c r="E63" s="268"/>
      <c r="F63" s="269"/>
      <c r="G63" s="269"/>
      <c r="H63" s="269"/>
      <c r="I63" s="269"/>
      <c r="J63" s="269"/>
      <c r="K63" s="270"/>
      <c r="L63" s="30">
        <f t="shared" si="8"/>
        <v>0</v>
      </c>
      <c r="M63" s="239">
        <f>IF(L63+L64&gt;0,1,0)</f>
        <v>0</v>
      </c>
      <c r="N63" s="101">
        <f>IF(C63="",0,VLOOKUP(C63,リスト!$I$3:$J$1442,2,TRUE))</f>
        <v>0</v>
      </c>
      <c r="O63" s="96">
        <f>IF(D63="",0,VLOOKUP(D63,リスト!$I$3:$J$1442,2,TRUE))</f>
        <v>0</v>
      </c>
      <c r="P63" s="102">
        <f t="shared" si="39"/>
        <v>0</v>
      </c>
      <c r="Q63" s="137">
        <f t="shared" si="1"/>
        <v>0</v>
      </c>
      <c r="R63" s="145">
        <f t="shared" si="2"/>
        <v>0</v>
      </c>
      <c r="S63" s="151">
        <f t="shared" si="3"/>
        <v>0</v>
      </c>
      <c r="T63" s="145">
        <f t="shared" si="4"/>
        <v>0</v>
      </c>
      <c r="U63" s="155">
        <f t="shared" si="5"/>
        <v>0</v>
      </c>
      <c r="V63" s="153">
        <f t="shared" si="6"/>
        <v>0</v>
      </c>
      <c r="W63" s="219">
        <f t="shared" ref="W63:Y63" si="60">IF(V63+V64=0,0,1)</f>
        <v>0</v>
      </c>
      <c r="X63" s="148">
        <f t="shared" si="9"/>
        <v>0</v>
      </c>
      <c r="Y63" s="219">
        <f t="shared" si="60"/>
        <v>0</v>
      </c>
    </row>
    <row r="64" spans="1:25" ht="27" customHeight="1" x14ac:dyDescent="0.4">
      <c r="A64" s="230"/>
      <c r="B64" s="232"/>
      <c r="C64" s="267"/>
      <c r="D64" s="267"/>
      <c r="E64" s="264"/>
      <c r="F64" s="265"/>
      <c r="G64" s="265"/>
      <c r="H64" s="265"/>
      <c r="I64" s="265"/>
      <c r="J64" s="265"/>
      <c r="K64" s="266"/>
      <c r="L64" s="29">
        <f t="shared" si="8"/>
        <v>0</v>
      </c>
      <c r="M64" s="240"/>
      <c r="N64" s="101">
        <f>IF(C64="",0,VLOOKUP(C64,リスト!$I$3:$J$1442,2,TRUE))</f>
        <v>0</v>
      </c>
      <c r="O64" s="96">
        <f>IF(D64="",0,VLOOKUP(D64,リスト!$I$3:$J$1442,2,TRUE))</f>
        <v>0</v>
      </c>
      <c r="P64" s="102">
        <f t="shared" si="39"/>
        <v>0</v>
      </c>
      <c r="Q64" s="137">
        <f t="shared" si="1"/>
        <v>0</v>
      </c>
      <c r="R64" s="145">
        <f t="shared" si="2"/>
        <v>0</v>
      </c>
      <c r="S64" s="151">
        <f t="shared" si="3"/>
        <v>0</v>
      </c>
      <c r="T64" s="145">
        <f t="shared" si="4"/>
        <v>0</v>
      </c>
      <c r="U64" s="155">
        <f t="shared" si="5"/>
        <v>0</v>
      </c>
      <c r="V64" s="153">
        <f t="shared" si="6"/>
        <v>0</v>
      </c>
      <c r="W64" s="220"/>
      <c r="X64" s="148">
        <f t="shared" si="9"/>
        <v>0</v>
      </c>
      <c r="Y64" s="220"/>
    </row>
    <row r="65" spans="1:25" ht="27" customHeight="1" x14ac:dyDescent="0.4">
      <c r="A65" s="230" t="str">
        <f>IF($F$2="","",DATE(YEAR($N$1)+IF($F$2&gt;3,0,1),$F$2,28))</f>
        <v/>
      </c>
      <c r="B65" s="232" t="str">
        <f t="shared" ref="B65" si="61">IF($A65="","",$A65)</f>
        <v/>
      </c>
      <c r="C65" s="267"/>
      <c r="D65" s="267"/>
      <c r="E65" s="268"/>
      <c r="F65" s="269"/>
      <c r="G65" s="269"/>
      <c r="H65" s="269"/>
      <c r="I65" s="269"/>
      <c r="J65" s="269"/>
      <c r="K65" s="270"/>
      <c r="L65" s="30">
        <f t="shared" si="8"/>
        <v>0</v>
      </c>
      <c r="M65" s="239">
        <f>IF(L65+L66&gt;0,1,0)</f>
        <v>0</v>
      </c>
      <c r="N65" s="101">
        <f>IF(C65="",0,VLOOKUP(C65,リスト!$I$3:$J$1442,2,TRUE))</f>
        <v>0</v>
      </c>
      <c r="O65" s="96">
        <f>IF(D65="",0,VLOOKUP(D65,リスト!$I$3:$J$1442,2,TRUE))</f>
        <v>0</v>
      </c>
      <c r="P65" s="102">
        <f t="shared" si="39"/>
        <v>0</v>
      </c>
      <c r="Q65" s="137">
        <f t="shared" si="1"/>
        <v>0</v>
      </c>
      <c r="R65" s="145">
        <f t="shared" si="2"/>
        <v>0</v>
      </c>
      <c r="S65" s="151">
        <f t="shared" si="3"/>
        <v>0</v>
      </c>
      <c r="T65" s="145">
        <f t="shared" si="4"/>
        <v>0</v>
      </c>
      <c r="U65" s="155">
        <f t="shared" si="5"/>
        <v>0</v>
      </c>
      <c r="V65" s="153">
        <f t="shared" si="6"/>
        <v>0</v>
      </c>
      <c r="W65" s="219">
        <f t="shared" ref="W65:Y65" si="62">IF(V65+V66=0,0,1)</f>
        <v>0</v>
      </c>
      <c r="X65" s="148">
        <f t="shared" si="9"/>
        <v>0</v>
      </c>
      <c r="Y65" s="219">
        <f t="shared" si="62"/>
        <v>0</v>
      </c>
    </row>
    <row r="66" spans="1:25" ht="27" customHeight="1" x14ac:dyDescent="0.4">
      <c r="A66" s="230"/>
      <c r="B66" s="232"/>
      <c r="C66" s="263"/>
      <c r="D66" s="263"/>
      <c r="E66" s="264"/>
      <c r="F66" s="265"/>
      <c r="G66" s="265"/>
      <c r="H66" s="265"/>
      <c r="I66" s="265"/>
      <c r="J66" s="265"/>
      <c r="K66" s="266"/>
      <c r="L66" s="29">
        <f t="shared" si="8"/>
        <v>0</v>
      </c>
      <c r="M66" s="240"/>
      <c r="N66" s="101">
        <f>IF(C66="",0,VLOOKUP(C66,リスト!$I$3:$J$1442,2,TRUE))</f>
        <v>0</v>
      </c>
      <c r="O66" s="96">
        <f>IF(D66="",0,VLOOKUP(D66,リスト!$I$3:$J$1442,2,TRUE))</f>
        <v>0</v>
      </c>
      <c r="P66" s="102">
        <f t="shared" si="39"/>
        <v>0</v>
      </c>
      <c r="Q66" s="137">
        <f t="shared" si="1"/>
        <v>0</v>
      </c>
      <c r="R66" s="145">
        <f t="shared" si="2"/>
        <v>0</v>
      </c>
      <c r="S66" s="151">
        <f t="shared" si="3"/>
        <v>0</v>
      </c>
      <c r="T66" s="145">
        <f t="shared" si="4"/>
        <v>0</v>
      </c>
      <c r="U66" s="155">
        <f t="shared" si="5"/>
        <v>0</v>
      </c>
      <c r="V66" s="153">
        <f t="shared" si="6"/>
        <v>0</v>
      </c>
      <c r="W66" s="220"/>
      <c r="X66" s="148">
        <f t="shared" si="9"/>
        <v>0</v>
      </c>
      <c r="Y66" s="220"/>
    </row>
    <row r="67" spans="1:25" ht="27" customHeight="1" x14ac:dyDescent="0.4">
      <c r="A67" s="230" t="str">
        <f>IF(MONTH(DATE(YEAR($N$1)+IF($F$2&gt;3,0,1),$F$2,29))=$F$2,(DATE(YEAR($N$1)+IF($F$2&gt;3,0,1),$F$2,29)),"")</f>
        <v/>
      </c>
      <c r="B67" s="232" t="str">
        <f t="shared" ref="B67" si="63">IF($A67="","",$A67)</f>
        <v/>
      </c>
      <c r="C67" s="267"/>
      <c r="D67" s="267"/>
      <c r="E67" s="268"/>
      <c r="F67" s="269"/>
      <c r="G67" s="269"/>
      <c r="H67" s="269"/>
      <c r="I67" s="269"/>
      <c r="J67" s="269"/>
      <c r="K67" s="270"/>
      <c r="L67" s="30">
        <f t="shared" ref="L67:L72" si="64">Q67</f>
        <v>0</v>
      </c>
      <c r="M67" s="239">
        <f>IF(L67+L68&gt;0,1,0)</f>
        <v>0</v>
      </c>
      <c r="N67" s="101">
        <f>IF(C67="",0,VLOOKUP(C67,リスト!$I$3:$J$1442,2,TRUE))</f>
        <v>0</v>
      </c>
      <c r="O67" s="96">
        <f>IF(D67="",0,VLOOKUP(D67,リスト!$I$3:$J$1442,2,TRUE))</f>
        <v>0</v>
      </c>
      <c r="P67" s="102">
        <f t="shared" si="39"/>
        <v>0</v>
      </c>
      <c r="Q67" s="137">
        <f t="shared" si="1"/>
        <v>0</v>
      </c>
      <c r="R67" s="145">
        <f t="shared" si="2"/>
        <v>0</v>
      </c>
      <c r="S67" s="151">
        <f t="shared" si="3"/>
        <v>0</v>
      </c>
      <c r="T67" s="145">
        <f t="shared" si="4"/>
        <v>0</v>
      </c>
      <c r="U67" s="155">
        <f t="shared" si="5"/>
        <v>0</v>
      </c>
      <c r="V67" s="153">
        <f t="shared" si="6"/>
        <v>0</v>
      </c>
      <c r="W67" s="219">
        <f t="shared" ref="W67:Y67" si="65">IF(V67+V68=0,0,1)</f>
        <v>0</v>
      </c>
      <c r="X67" s="148">
        <f t="shared" si="9"/>
        <v>0</v>
      </c>
      <c r="Y67" s="219">
        <f t="shared" si="65"/>
        <v>0</v>
      </c>
    </row>
    <row r="68" spans="1:25" ht="27" customHeight="1" x14ac:dyDescent="0.4">
      <c r="A68" s="230"/>
      <c r="B68" s="232"/>
      <c r="C68" s="263"/>
      <c r="D68" s="263"/>
      <c r="E68" s="264"/>
      <c r="F68" s="265"/>
      <c r="G68" s="265"/>
      <c r="H68" s="265"/>
      <c r="I68" s="265"/>
      <c r="J68" s="265"/>
      <c r="K68" s="266"/>
      <c r="L68" s="29">
        <f t="shared" si="64"/>
        <v>0</v>
      </c>
      <c r="M68" s="240"/>
      <c r="N68" s="101">
        <f>IF(C68="",0,VLOOKUP(C68,リスト!$I$3:$J$1442,2,TRUE))</f>
        <v>0</v>
      </c>
      <c r="O68" s="96">
        <f>IF(D68="",0,VLOOKUP(D68,リスト!$I$3:$J$1442,2,TRUE))</f>
        <v>0</v>
      </c>
      <c r="P68" s="102">
        <f t="shared" si="39"/>
        <v>0</v>
      </c>
      <c r="Q68" s="137">
        <f t="shared" si="1"/>
        <v>0</v>
      </c>
      <c r="R68" s="145">
        <f t="shared" si="2"/>
        <v>0</v>
      </c>
      <c r="S68" s="151">
        <f t="shared" si="3"/>
        <v>0</v>
      </c>
      <c r="T68" s="145">
        <f t="shared" si="4"/>
        <v>0</v>
      </c>
      <c r="U68" s="155">
        <f t="shared" si="5"/>
        <v>0</v>
      </c>
      <c r="V68" s="153">
        <f t="shared" si="6"/>
        <v>0</v>
      </c>
      <c r="W68" s="220"/>
      <c r="X68" s="148">
        <f t="shared" si="9"/>
        <v>0</v>
      </c>
      <c r="Y68" s="220"/>
    </row>
    <row r="69" spans="1:25" ht="27" customHeight="1" x14ac:dyDescent="0.4">
      <c r="A69" s="230" t="str">
        <f>IF(MONTH(DATE(YEAR($N$1)+IF($F$2&gt;3,0,1),$F$2,30))=$F$2,(DATE(YEAR($N$1)+IF($F$2&gt;3,0,1),$F$2,30)),"")</f>
        <v/>
      </c>
      <c r="B69" s="232" t="str">
        <f t="shared" ref="B69" si="66">IF($A69="","",$A69)</f>
        <v/>
      </c>
      <c r="C69" s="267"/>
      <c r="D69" s="267"/>
      <c r="E69" s="268"/>
      <c r="F69" s="269"/>
      <c r="G69" s="269"/>
      <c r="H69" s="269"/>
      <c r="I69" s="269"/>
      <c r="J69" s="269"/>
      <c r="K69" s="270"/>
      <c r="L69" s="30">
        <f t="shared" si="64"/>
        <v>0</v>
      </c>
      <c r="M69" s="239">
        <f>IF(L69+L70&gt;0,1,0)</f>
        <v>0</v>
      </c>
      <c r="N69" s="101">
        <f>IF(C69="",0,VLOOKUP(C69,リスト!$I$3:$J$1442,2,TRUE))</f>
        <v>0</v>
      </c>
      <c r="O69" s="96">
        <f>IF(D69="",0,VLOOKUP(D69,リスト!$I$3:$J$1442,2,TRUE))</f>
        <v>0</v>
      </c>
      <c r="P69" s="102">
        <f t="shared" si="39"/>
        <v>0</v>
      </c>
      <c r="Q69" s="137">
        <f t="shared" si="1"/>
        <v>0</v>
      </c>
      <c r="R69" s="145">
        <f t="shared" si="2"/>
        <v>0</v>
      </c>
      <c r="S69" s="151">
        <f t="shared" si="3"/>
        <v>0</v>
      </c>
      <c r="T69" s="145">
        <f t="shared" si="4"/>
        <v>0</v>
      </c>
      <c r="U69" s="155">
        <f t="shared" si="5"/>
        <v>0</v>
      </c>
      <c r="V69" s="153">
        <f t="shared" si="6"/>
        <v>0</v>
      </c>
      <c r="W69" s="219">
        <f t="shared" ref="W69:Y69" si="67">IF(V69+V70=0,0,1)</f>
        <v>0</v>
      </c>
      <c r="X69" s="148">
        <f t="shared" si="9"/>
        <v>0</v>
      </c>
      <c r="Y69" s="219">
        <f t="shared" si="67"/>
        <v>0</v>
      </c>
    </row>
    <row r="70" spans="1:25" ht="27" customHeight="1" x14ac:dyDescent="0.4">
      <c r="A70" s="230"/>
      <c r="B70" s="232"/>
      <c r="C70" s="263"/>
      <c r="D70" s="263"/>
      <c r="E70" s="264"/>
      <c r="F70" s="265"/>
      <c r="G70" s="265"/>
      <c r="H70" s="265"/>
      <c r="I70" s="265"/>
      <c r="J70" s="265"/>
      <c r="K70" s="266"/>
      <c r="L70" s="29">
        <f t="shared" si="64"/>
        <v>0</v>
      </c>
      <c r="M70" s="240"/>
      <c r="N70" s="101">
        <f>IF(C70="",0,VLOOKUP(C70,リスト!$I$3:$J$1442,2,TRUE))</f>
        <v>0</v>
      </c>
      <c r="O70" s="96">
        <f>IF(D70="",0,VLOOKUP(D70,リスト!$I$3:$J$1442,2,TRUE))</f>
        <v>0</v>
      </c>
      <c r="P70" s="102">
        <f t="shared" si="39"/>
        <v>0</v>
      </c>
      <c r="Q70" s="137">
        <f t="shared" si="1"/>
        <v>0</v>
      </c>
      <c r="R70" s="145">
        <f t="shared" si="2"/>
        <v>0</v>
      </c>
      <c r="S70" s="151">
        <f t="shared" si="3"/>
        <v>0</v>
      </c>
      <c r="T70" s="145">
        <f t="shared" si="4"/>
        <v>0</v>
      </c>
      <c r="U70" s="155">
        <f t="shared" si="5"/>
        <v>0</v>
      </c>
      <c r="V70" s="153">
        <f t="shared" si="6"/>
        <v>0</v>
      </c>
      <c r="W70" s="220"/>
      <c r="X70" s="148">
        <f t="shared" si="9"/>
        <v>0</v>
      </c>
      <c r="Y70" s="220"/>
    </row>
    <row r="71" spans="1:25" ht="27" customHeight="1" x14ac:dyDescent="0.4">
      <c r="A71" s="230" t="str">
        <f>IF(MONTH(DATE(YEAR($N$1)+IF($F$2&gt;3,0,1),$F$2,31))=$F$2,(DATE(YEAR($N$1)+IF($F$2&gt;3,0,1),$F$2,31)),"")</f>
        <v/>
      </c>
      <c r="B71" s="232" t="str">
        <f t="shared" ref="B71" si="68">IF($A71="","",$A71)</f>
        <v/>
      </c>
      <c r="C71" s="267"/>
      <c r="D71" s="267"/>
      <c r="E71" s="268"/>
      <c r="F71" s="269"/>
      <c r="G71" s="269"/>
      <c r="H71" s="269"/>
      <c r="I71" s="269"/>
      <c r="J71" s="269"/>
      <c r="K71" s="270"/>
      <c r="L71" s="30">
        <f t="shared" si="64"/>
        <v>0</v>
      </c>
      <c r="M71" s="239">
        <f>IF(L71+L72&gt;0,1,0)</f>
        <v>0</v>
      </c>
      <c r="N71" s="101">
        <f>IF(C71="",0,VLOOKUP(C71,リスト!$I$3:$J$1442,2,TRUE))</f>
        <v>0</v>
      </c>
      <c r="O71" s="96">
        <f>IF(D71="",0,VLOOKUP(D71,リスト!$I$3:$J$1442,2,TRUE))</f>
        <v>0</v>
      </c>
      <c r="P71" s="102">
        <f t="shared" si="39"/>
        <v>0</v>
      </c>
      <c r="Q71" s="137">
        <f t="shared" si="1"/>
        <v>0</v>
      </c>
      <c r="R71" s="145">
        <f t="shared" si="2"/>
        <v>0</v>
      </c>
      <c r="S71" s="151">
        <f t="shared" si="3"/>
        <v>0</v>
      </c>
      <c r="T71" s="145">
        <f t="shared" si="4"/>
        <v>0</v>
      </c>
      <c r="U71" s="155">
        <f t="shared" si="5"/>
        <v>0</v>
      </c>
      <c r="V71" s="153">
        <f t="shared" si="6"/>
        <v>0</v>
      </c>
      <c r="W71" s="219">
        <f t="shared" ref="W71:Y71" si="69">IF(V71+V72=0,0,1)</f>
        <v>0</v>
      </c>
      <c r="X71" s="148">
        <f t="shared" si="9"/>
        <v>0</v>
      </c>
      <c r="Y71" s="219">
        <f t="shared" si="69"/>
        <v>0</v>
      </c>
    </row>
    <row r="72" spans="1:25" ht="27" customHeight="1" thickBot="1" x14ac:dyDescent="0.45">
      <c r="A72" s="231"/>
      <c r="B72" s="233"/>
      <c r="C72" s="271"/>
      <c r="D72" s="271"/>
      <c r="E72" s="272"/>
      <c r="F72" s="273"/>
      <c r="G72" s="273"/>
      <c r="H72" s="273"/>
      <c r="I72" s="273"/>
      <c r="J72" s="273"/>
      <c r="K72" s="274"/>
      <c r="L72" s="31">
        <f t="shared" si="64"/>
        <v>0</v>
      </c>
      <c r="M72" s="240"/>
      <c r="N72" s="101">
        <f>IF(C72="",0,VLOOKUP(C72,リスト!$I$3:$J$1442,2,TRUE))</f>
        <v>0</v>
      </c>
      <c r="O72" s="96">
        <f>IF(D72="",0,VLOOKUP(D72,リスト!$I$3:$J$1442,2,TRUE))</f>
        <v>0</v>
      </c>
      <c r="P72" s="102">
        <f t="shared" si="39"/>
        <v>0</v>
      </c>
      <c r="Q72" s="143">
        <f t="shared" si="1"/>
        <v>0</v>
      </c>
      <c r="R72" s="145">
        <f t="shared" si="2"/>
        <v>0</v>
      </c>
      <c r="S72" s="151">
        <f t="shared" si="3"/>
        <v>0</v>
      </c>
      <c r="T72" s="145">
        <f t="shared" si="4"/>
        <v>0</v>
      </c>
      <c r="U72" s="155">
        <f t="shared" si="5"/>
        <v>0</v>
      </c>
      <c r="V72" s="153">
        <f t="shared" si="6"/>
        <v>0</v>
      </c>
      <c r="W72" s="221"/>
      <c r="X72" s="149">
        <f t="shared" si="9"/>
        <v>0</v>
      </c>
      <c r="Y72" s="221"/>
    </row>
    <row r="73" spans="1:25" ht="20.25" thickTop="1" thickBot="1" x14ac:dyDescent="0.45">
      <c r="A73" s="3"/>
      <c r="B73" s="4"/>
      <c r="L73" s="5"/>
      <c r="M73" s="5"/>
      <c r="N73" s="5"/>
      <c r="O73" s="5"/>
      <c r="P73" s="5"/>
      <c r="Q73" s="144">
        <f>SUM(Q11:Q72)</f>
        <v>0</v>
      </c>
      <c r="R73" s="146">
        <f>SUM(R11:R72)</f>
        <v>0</v>
      </c>
      <c r="S73" s="152">
        <f>INT(SUM(S11:S72)/60)</f>
        <v>0</v>
      </c>
      <c r="T73" s="146">
        <f>SUM(T11:T72)</f>
        <v>0</v>
      </c>
      <c r="U73" s="147">
        <f>INT(SUM(U11:U72)/60)</f>
        <v>0</v>
      </c>
      <c r="V73" s="226">
        <f>SUM(W11:W72)</f>
        <v>0</v>
      </c>
      <c r="W73" s="223"/>
      <c r="X73" s="222">
        <f>SUM(Y11:Y72)</f>
        <v>0</v>
      </c>
      <c r="Y73" s="223"/>
    </row>
    <row r="74" spans="1:25" ht="20.25" customHeight="1" thickTop="1" thickBot="1" x14ac:dyDescent="0.45">
      <c r="A74" s="1" t="s">
        <v>42</v>
      </c>
      <c r="J74" s="1" t="s">
        <v>70</v>
      </c>
      <c r="N74" s="1" t="s">
        <v>70</v>
      </c>
      <c r="P74" s="1" t="s">
        <v>129</v>
      </c>
      <c r="Q74" s="1" t="s">
        <v>125</v>
      </c>
    </row>
    <row r="75" spans="1:25" ht="24" customHeight="1" x14ac:dyDescent="0.4">
      <c r="A75" s="275"/>
      <c r="B75" s="276"/>
      <c r="C75" s="276"/>
      <c r="D75" s="276"/>
      <c r="E75" s="276"/>
      <c r="F75" s="277"/>
      <c r="G75" s="277"/>
      <c r="H75" s="278"/>
      <c r="J75" s="132" t="s">
        <v>65</v>
      </c>
      <c r="K75" s="130">
        <f>P75</f>
        <v>0</v>
      </c>
      <c r="L75" s="104">
        <f>Q75</f>
        <v>0</v>
      </c>
      <c r="N75" s="165" t="s">
        <v>65</v>
      </c>
      <c r="O75" s="241"/>
      <c r="P75" s="139">
        <f>X73</f>
        <v>0</v>
      </c>
      <c r="Q75" s="156">
        <f>T73+U73</f>
        <v>0</v>
      </c>
    </row>
    <row r="76" spans="1:25" ht="24" customHeight="1" thickBot="1" x14ac:dyDescent="0.45">
      <c r="A76" s="279"/>
      <c r="B76" s="280"/>
      <c r="C76" s="280"/>
      <c r="D76" s="280"/>
      <c r="E76" s="280"/>
      <c r="F76" s="281"/>
      <c r="G76" s="281"/>
      <c r="H76" s="282"/>
      <c r="J76" s="129" t="s">
        <v>71</v>
      </c>
      <c r="K76" s="131">
        <f>P76</f>
        <v>0</v>
      </c>
      <c r="L76" s="105">
        <f>Q76</f>
        <v>0</v>
      </c>
      <c r="N76" s="170" t="s">
        <v>71</v>
      </c>
      <c r="O76" s="242"/>
      <c r="P76" s="140">
        <f>V73</f>
        <v>0</v>
      </c>
      <c r="Q76" s="157">
        <f>R73+S73-T73-U73</f>
        <v>0</v>
      </c>
    </row>
    <row r="77" spans="1:25" ht="24" customHeight="1" x14ac:dyDescent="0.4">
      <c r="A77" s="279"/>
      <c r="B77" s="280"/>
      <c r="C77" s="280"/>
      <c r="D77" s="280"/>
      <c r="E77" s="280"/>
      <c r="F77" s="281"/>
      <c r="G77" s="281"/>
      <c r="H77" s="282"/>
      <c r="J77" s="217" t="s">
        <v>72</v>
      </c>
      <c r="K77" s="218"/>
      <c r="L77" s="106">
        <f>P77</f>
        <v>0</v>
      </c>
      <c r="N77" s="177" t="s">
        <v>72</v>
      </c>
      <c r="O77" s="243"/>
      <c r="P77" s="141">
        <f>Q75*リスト!D3</f>
        <v>0</v>
      </c>
      <c r="Q77" s="92">
        <f>ROUNDDOWN(P77*リスト!$E$3,0)</f>
        <v>0</v>
      </c>
      <c r="R77" s="133"/>
    </row>
    <row r="78" spans="1:25" ht="24" customHeight="1" thickBot="1" x14ac:dyDescent="0.45">
      <c r="A78" s="279"/>
      <c r="B78" s="280"/>
      <c r="C78" s="280"/>
      <c r="D78" s="280"/>
      <c r="E78" s="280"/>
      <c r="F78" s="281"/>
      <c r="G78" s="281"/>
      <c r="H78" s="282"/>
      <c r="J78" s="204" t="s">
        <v>73</v>
      </c>
      <c r="K78" s="205"/>
      <c r="L78" s="107">
        <f>P78</f>
        <v>0</v>
      </c>
      <c r="N78" s="170" t="s">
        <v>73</v>
      </c>
      <c r="O78" s="242"/>
      <c r="P78" s="93">
        <f>Q76*リスト!D3</f>
        <v>0</v>
      </c>
      <c r="Q78" s="93">
        <f>ROUNDDOWN(P78*リスト!$E$3,0)</f>
        <v>0</v>
      </c>
    </row>
    <row r="79" spans="1:25" ht="24" customHeight="1" thickBot="1" x14ac:dyDescent="0.45">
      <c r="A79" s="283"/>
      <c r="B79" s="284"/>
      <c r="C79" s="284"/>
      <c r="D79" s="284"/>
      <c r="E79" s="284"/>
      <c r="F79" s="285"/>
      <c r="G79" s="285"/>
      <c r="H79" s="286"/>
    </row>
    <row r="81" spans="18:18" x14ac:dyDescent="0.4">
      <c r="R81" s="138"/>
    </row>
  </sheetData>
  <sheetProtection algorithmName="SHA-512" hashValue="o/mZ5XsuLsP85sc4ALUnV33apf19WwoIQfeSy5xBQO7+nZF2rqm3A5oQq4cQClc28SVux6fxpYxBfmm+0AcM8A==" saltValue="iVZkWK8zecNW4FCxmR7yjA==" spinCount="100000" sheet="1" autoFilter="0"/>
  <mergeCells count="253">
    <mergeCell ref="J77:K77"/>
    <mergeCell ref="J78:K78"/>
    <mergeCell ref="N75:O75"/>
    <mergeCell ref="N76:O76"/>
    <mergeCell ref="N77:O77"/>
    <mergeCell ref="N78:O78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A75:H75"/>
    <mergeCell ref="A76:H76"/>
    <mergeCell ref="A77:H77"/>
    <mergeCell ref="A78:H78"/>
    <mergeCell ref="A79:H79"/>
    <mergeCell ref="N5:O5"/>
    <mergeCell ref="Q5:R5"/>
    <mergeCell ref="N6:O6"/>
    <mergeCell ref="Q6:R6"/>
    <mergeCell ref="N7:O7"/>
    <mergeCell ref="Q7:R7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J2:L2"/>
    <mergeCell ref="A1:A2"/>
    <mergeCell ref="B1:E2"/>
    <mergeCell ref="B43:B44"/>
    <mergeCell ref="B45:B46"/>
    <mergeCell ref="B47:B48"/>
    <mergeCell ref="D5:E5"/>
    <mergeCell ref="D6:E6"/>
    <mergeCell ref="D7:E7"/>
    <mergeCell ref="A31:A32"/>
    <mergeCell ref="A11:A12"/>
    <mergeCell ref="B11:B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39:B40"/>
    <mergeCell ref="B41:B42"/>
    <mergeCell ref="A5:B5"/>
    <mergeCell ref="B49:B50"/>
    <mergeCell ref="B65:B66"/>
    <mergeCell ref="B67:B68"/>
    <mergeCell ref="B69:B70"/>
    <mergeCell ref="B71:B72"/>
    <mergeCell ref="B53:B54"/>
    <mergeCell ref="B55:B56"/>
    <mergeCell ref="B57:B58"/>
    <mergeCell ref="B59:B60"/>
    <mergeCell ref="B61:B62"/>
    <mergeCell ref="B63:B64"/>
    <mergeCell ref="A51:A52"/>
    <mergeCell ref="A53:A54"/>
    <mergeCell ref="A69:A70"/>
    <mergeCell ref="A71:A72"/>
    <mergeCell ref="B13:B14"/>
    <mergeCell ref="B15:B16"/>
    <mergeCell ref="B17:B18"/>
    <mergeCell ref="B19:B20"/>
    <mergeCell ref="B21:B22"/>
    <mergeCell ref="B23:B24"/>
    <mergeCell ref="B25:B26"/>
    <mergeCell ref="B27:B28"/>
    <mergeCell ref="A57:A58"/>
    <mergeCell ref="A59:A60"/>
    <mergeCell ref="A61:A62"/>
    <mergeCell ref="A63:A64"/>
    <mergeCell ref="A65:A66"/>
    <mergeCell ref="A67:A68"/>
    <mergeCell ref="B51:B52"/>
    <mergeCell ref="B29:B30"/>
    <mergeCell ref="B31:B32"/>
    <mergeCell ref="B33:B34"/>
    <mergeCell ref="B35:B36"/>
    <mergeCell ref="B37:B38"/>
    <mergeCell ref="A6:B6"/>
    <mergeCell ref="F15:J15"/>
    <mergeCell ref="F16:J16"/>
    <mergeCell ref="F17:J17"/>
    <mergeCell ref="F18:J18"/>
    <mergeCell ref="F19:J19"/>
    <mergeCell ref="F10:J10"/>
    <mergeCell ref="F11:J11"/>
    <mergeCell ref="F12:J12"/>
    <mergeCell ref="F13:J13"/>
    <mergeCell ref="F14:J14"/>
    <mergeCell ref="A7:B7"/>
    <mergeCell ref="F20:J20"/>
    <mergeCell ref="F21:J21"/>
    <mergeCell ref="F22:J22"/>
    <mergeCell ref="F23:J23"/>
    <mergeCell ref="F24:J24"/>
    <mergeCell ref="F25:J25"/>
    <mergeCell ref="A55:A56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F30:J30"/>
    <mergeCell ref="F31:J31"/>
    <mergeCell ref="F32:J32"/>
    <mergeCell ref="F33:J33"/>
    <mergeCell ref="F34:J34"/>
    <mergeCell ref="F26:J26"/>
    <mergeCell ref="F27:J27"/>
    <mergeCell ref="F28:J28"/>
    <mergeCell ref="F52:J52"/>
    <mergeCell ref="F53:J53"/>
    <mergeCell ref="F54:J54"/>
    <mergeCell ref="F45:J45"/>
    <mergeCell ref="F46:J46"/>
    <mergeCell ref="F47:J47"/>
    <mergeCell ref="F48:J48"/>
    <mergeCell ref="F49:J49"/>
    <mergeCell ref="F29:J29"/>
    <mergeCell ref="F40:J40"/>
    <mergeCell ref="F41:J41"/>
    <mergeCell ref="F42:J42"/>
    <mergeCell ref="F43:J43"/>
    <mergeCell ref="F44:J44"/>
    <mergeCell ref="F35:J35"/>
    <mergeCell ref="F36:J36"/>
    <mergeCell ref="F37:J37"/>
    <mergeCell ref="F38:J38"/>
    <mergeCell ref="F39:J39"/>
    <mergeCell ref="I5:L5"/>
    <mergeCell ref="I6:L6"/>
    <mergeCell ref="K7:L7"/>
    <mergeCell ref="I8:L8"/>
    <mergeCell ref="F70:J70"/>
    <mergeCell ref="F71:J71"/>
    <mergeCell ref="F72:J72"/>
    <mergeCell ref="F65:J65"/>
    <mergeCell ref="F66:J66"/>
    <mergeCell ref="F67:J67"/>
    <mergeCell ref="F68:J68"/>
    <mergeCell ref="F69:J69"/>
    <mergeCell ref="F60:J60"/>
    <mergeCell ref="F61:J61"/>
    <mergeCell ref="F62:J62"/>
    <mergeCell ref="F63:J63"/>
    <mergeCell ref="F64:J64"/>
    <mergeCell ref="F55:J55"/>
    <mergeCell ref="F56:J56"/>
    <mergeCell ref="F57:J57"/>
    <mergeCell ref="F58:J58"/>
    <mergeCell ref="F59:J59"/>
    <mergeCell ref="F50:J50"/>
    <mergeCell ref="F51:J51"/>
    <mergeCell ref="W11:W12"/>
    <mergeCell ref="W13:W14"/>
    <mergeCell ref="W15:W16"/>
    <mergeCell ref="W17:W18"/>
    <mergeCell ref="W19:W20"/>
    <mergeCell ref="W21:W22"/>
    <mergeCell ref="W23:W24"/>
    <mergeCell ref="W25:W26"/>
    <mergeCell ref="N1:N2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V10:W10"/>
    <mergeCell ref="V73:W73"/>
    <mergeCell ref="X10:Y10"/>
    <mergeCell ref="Y11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61:Y62"/>
    <mergeCell ref="Y63:Y64"/>
    <mergeCell ref="Y65:Y66"/>
    <mergeCell ref="Y67:Y68"/>
    <mergeCell ref="Y69:Y70"/>
    <mergeCell ref="Y71:Y72"/>
    <mergeCell ref="X73:Y73"/>
    <mergeCell ref="Y43:Y44"/>
    <mergeCell ref="Y45:Y46"/>
    <mergeCell ref="Y47:Y48"/>
    <mergeCell ref="Y49:Y50"/>
    <mergeCell ref="Y51:Y52"/>
    <mergeCell ref="Y53:Y54"/>
    <mergeCell ref="Y55:Y56"/>
    <mergeCell ref="Y57:Y58"/>
    <mergeCell ref="Y59:Y60"/>
  </mergeCells>
  <phoneticPr fontId="1"/>
  <conditionalFormatting sqref="A11:A72">
    <cfRule type="expression" dxfId="5" priority="9">
      <formula>WEEKDAY($A11)=1</formula>
    </cfRule>
    <cfRule type="expression" dxfId="4" priority="10">
      <formula>WEEKDAY($A11)=7</formula>
    </cfRule>
  </conditionalFormatting>
  <conditionalFormatting sqref="B11:B72">
    <cfRule type="expression" dxfId="3" priority="14">
      <formula>WEEKDAY($B11)=1</formula>
    </cfRule>
    <cfRule type="expression" dxfId="2" priority="15">
      <formula>WEEKDAY($B11)=7</formula>
    </cfRule>
  </conditionalFormatting>
  <dataValidations count="8">
    <dataValidation type="list" allowBlank="1" showInputMessage="1" showErrorMessage="1" sqref="F2">
      <formula1>"4,5,6,7,8,9,10,11,12,1,2,3"</formula1>
    </dataValidation>
    <dataValidation type="list" allowBlank="1" showInputMessage="1" showErrorMessage="1" sqref="K11:K72">
      <formula1>"☑"</formula1>
    </dataValidation>
    <dataValidation imeMode="halfAlpha" allowBlank="1" showInputMessage="1" showErrorMessage="1" sqref="K7:M7 C65"/>
    <dataValidation imeMode="fullKatakana" allowBlank="1" showInputMessage="1" sqref="I8:Q8"/>
    <dataValidation imeMode="hiragana" allowBlank="1" showInputMessage="1" showErrorMessage="1" sqref="I6:M6 F11:J72"/>
    <dataValidation type="custom" imeMode="halfAlpha" allowBlank="1" showInputMessage="1" showErrorMessage="1" sqref="C66:D72 C11:D64">
      <formula1>AND(VALUE(C11)&lt;=2359,(VALUE(LEFT(C11,LEN(C11)-2))&lt;24),(VALUE(RIGHT(C11,2))&lt;60))</formula1>
    </dataValidation>
    <dataValidation type="custom" imeMode="halfAlpha" allowBlank="1" showInputMessage="1" showErrorMessage="1" sqref="D65">
      <formula1>AND(VALUE(D65)&lt;=2355,MOD(D65,5)=0,(VALUE(LEFT(D65,LEN(D65)-2))&lt;24),(VALUE(RIGHT(D65,2))&lt;60))</formula1>
    </dataValidation>
    <dataValidation imeMode="hiragana" allowBlank="1" showInputMessage="1" sqref="J2:L2"/>
  </dataValidations>
  <printOptions horizontalCentered="1"/>
  <pageMargins left="0.11811023622047245" right="0.11811023622047245" top="0.27559055118110237" bottom="0.27559055118110237" header="0.11811023622047245" footer="0.1181102362204724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D8FD658-167C-4893-8191-21A57E4D5E8F}">
            <xm:f>COUNTIF(リスト!$F$3:$F$20,$A11)=1</xm:f>
            <x14:dxf>
              <font>
                <color rgb="FFFF6600"/>
              </font>
              <fill>
                <patternFill>
                  <bgColor theme="5" tint="0.79998168889431442"/>
                </patternFill>
              </fill>
            </x14:dxf>
          </x14:cfRule>
          <xm:sqref>A11:A72</xm:sqref>
        </x14:conditionalFormatting>
        <x14:conditionalFormatting xmlns:xm="http://schemas.microsoft.com/office/excel/2006/main">
          <x14:cfRule type="expression" priority="7" id="{F512C09B-0E21-4308-B1E0-512FB2EAEE49}">
            <xm:f>COUNTIF(リスト!$F$3:$F$20,$B11)=1</xm:f>
            <x14:dxf>
              <font>
                <color rgb="FFFF6600"/>
              </font>
              <fill>
                <patternFill>
                  <bgColor theme="5" tint="0.79998168889431442"/>
                </patternFill>
              </fill>
            </x14:dxf>
          </x14:cfRule>
          <xm:sqref>B11:B72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iragana" allowBlank="1" showInputMessage="1">
          <x14:formula1>
            <xm:f>リスト!$C$3:$C$4</xm:f>
          </x14:formula1>
          <xm:sqref>I7</xm:sqref>
        </x14:dataValidation>
        <x14:dataValidation type="list" imeMode="hiragana" allowBlank="1" showInputMessage="1">
          <x14:formula1>
            <xm:f>リスト!$B$3:$B$14</xm:f>
          </x14:formula1>
          <xm:sqref>I5:M5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42"/>
  <sheetViews>
    <sheetView workbookViewId="0">
      <selection activeCell="J12" sqref="J12"/>
    </sheetView>
  </sheetViews>
  <sheetFormatPr defaultRowHeight="18.75" x14ac:dyDescent="0.4"/>
  <cols>
    <col min="1" max="1" width="3.5" customWidth="1"/>
    <col min="2" max="2" width="22.125" customWidth="1"/>
    <col min="3" max="4" width="13" customWidth="1"/>
    <col min="5" max="5" width="13" bestFit="1" customWidth="1"/>
    <col min="6" max="6" width="17.875" customWidth="1"/>
    <col min="7" max="7" width="17.625" customWidth="1"/>
    <col min="8" max="8" width="3.125" customWidth="1"/>
    <col min="9" max="9" width="8.875" customWidth="1"/>
    <col min="10" max="10" width="7" customWidth="1"/>
  </cols>
  <sheetData>
    <row r="1" spans="2:10" x14ac:dyDescent="0.4">
      <c r="F1" t="s">
        <v>123</v>
      </c>
      <c r="I1" t="s">
        <v>122</v>
      </c>
    </row>
    <row r="2" spans="2:10" x14ac:dyDescent="0.4">
      <c r="B2" s="7" t="s">
        <v>20</v>
      </c>
      <c r="C2" s="7" t="s">
        <v>23</v>
      </c>
      <c r="D2" s="7" t="s">
        <v>54</v>
      </c>
      <c r="E2" s="86" t="s">
        <v>55</v>
      </c>
      <c r="F2" s="88" t="s">
        <v>108</v>
      </c>
      <c r="G2" s="89"/>
      <c r="H2" s="109"/>
      <c r="I2" s="125" t="s">
        <v>117</v>
      </c>
      <c r="J2" s="126" t="s">
        <v>118</v>
      </c>
    </row>
    <row r="3" spans="2:10" x14ac:dyDescent="0.4">
      <c r="B3" s="6" t="s">
        <v>49</v>
      </c>
      <c r="C3" s="6" t="s">
        <v>51</v>
      </c>
      <c r="D3" s="6">
        <v>992</v>
      </c>
      <c r="E3" s="87">
        <v>3.0630000000000001E-2</v>
      </c>
      <c r="F3" s="90">
        <v>45776</v>
      </c>
      <c r="G3" s="91" t="s">
        <v>5</v>
      </c>
      <c r="H3" s="108"/>
      <c r="I3" s="111">
        <v>0</v>
      </c>
      <c r="J3" s="110">
        <v>0</v>
      </c>
    </row>
    <row r="4" spans="2:10" x14ac:dyDescent="0.4">
      <c r="B4" s="6" t="s">
        <v>50</v>
      </c>
      <c r="C4" s="6" t="s">
        <v>52</v>
      </c>
      <c r="F4" s="90">
        <v>45780</v>
      </c>
      <c r="G4" s="91" t="s">
        <v>6</v>
      </c>
      <c r="H4" s="108"/>
      <c r="I4" s="111">
        <v>1</v>
      </c>
      <c r="J4" s="110">
        <v>6.9444444444444447E-4</v>
      </c>
    </row>
    <row r="5" spans="2:10" x14ac:dyDescent="0.4">
      <c r="B5" s="6" t="s">
        <v>53</v>
      </c>
      <c r="F5" s="90">
        <v>45781</v>
      </c>
      <c r="G5" s="91" t="s">
        <v>7</v>
      </c>
      <c r="H5" s="108"/>
      <c r="I5" s="111">
        <v>2</v>
      </c>
      <c r="J5" s="110">
        <v>1.3888888888888889E-3</v>
      </c>
    </row>
    <row r="6" spans="2:10" x14ac:dyDescent="0.4">
      <c r="B6" s="6" t="s">
        <v>56</v>
      </c>
      <c r="F6" s="90">
        <v>45782</v>
      </c>
      <c r="G6" s="91" t="s">
        <v>8</v>
      </c>
      <c r="H6" s="108"/>
      <c r="I6" s="111">
        <v>3</v>
      </c>
      <c r="J6" s="110">
        <v>2.0833333333333333E-3</v>
      </c>
    </row>
    <row r="7" spans="2:10" x14ac:dyDescent="0.4">
      <c r="B7" s="6" t="s">
        <v>63</v>
      </c>
      <c r="F7" s="90">
        <v>45783</v>
      </c>
      <c r="G7" s="91" t="s">
        <v>31</v>
      </c>
      <c r="H7" s="108"/>
      <c r="I7" s="111">
        <v>4</v>
      </c>
      <c r="J7" s="110">
        <v>2.7777777777777701E-3</v>
      </c>
    </row>
    <row r="8" spans="2:10" x14ac:dyDescent="0.4">
      <c r="B8" s="6" t="s">
        <v>61</v>
      </c>
      <c r="F8" s="90">
        <v>45859</v>
      </c>
      <c r="G8" s="91" t="s">
        <v>9</v>
      </c>
      <c r="H8" s="108"/>
      <c r="I8" s="111">
        <v>5</v>
      </c>
      <c r="J8" s="110">
        <v>3.4722222222222199E-3</v>
      </c>
    </row>
    <row r="9" spans="2:10" x14ac:dyDescent="0.4">
      <c r="B9" s="6" t="s">
        <v>62</v>
      </c>
      <c r="F9" s="90">
        <v>45880</v>
      </c>
      <c r="G9" s="91" t="s">
        <v>10</v>
      </c>
      <c r="H9" s="108"/>
      <c r="I9" s="111">
        <v>6</v>
      </c>
      <c r="J9" s="110">
        <v>4.1666666666666597E-3</v>
      </c>
    </row>
    <row r="10" spans="2:10" x14ac:dyDescent="0.4">
      <c r="B10" s="6" t="s">
        <v>64</v>
      </c>
      <c r="F10" s="90">
        <v>45915</v>
      </c>
      <c r="G10" s="91" t="s">
        <v>11</v>
      </c>
      <c r="H10" s="108"/>
      <c r="I10" s="111">
        <v>7</v>
      </c>
      <c r="J10" s="110">
        <v>4.8611111111111103E-3</v>
      </c>
    </row>
    <row r="11" spans="2:10" x14ac:dyDescent="0.4">
      <c r="B11" s="6" t="s">
        <v>57</v>
      </c>
      <c r="F11" s="90">
        <v>45922</v>
      </c>
      <c r="G11" s="91" t="s">
        <v>12</v>
      </c>
      <c r="H11" s="108"/>
      <c r="I11" s="111">
        <v>8</v>
      </c>
      <c r="J11" s="110">
        <v>5.5555555555555497E-3</v>
      </c>
    </row>
    <row r="12" spans="2:10" x14ac:dyDescent="0.4">
      <c r="B12" s="6" t="s">
        <v>58</v>
      </c>
      <c r="F12" s="90">
        <v>45943</v>
      </c>
      <c r="G12" s="91" t="s">
        <v>13</v>
      </c>
      <c r="H12" s="108"/>
      <c r="I12" s="111">
        <v>9</v>
      </c>
      <c r="J12" s="110">
        <v>6.2500000000000003E-3</v>
      </c>
    </row>
    <row r="13" spans="2:10" x14ac:dyDescent="0.4">
      <c r="B13" s="6" t="s">
        <v>59</v>
      </c>
      <c r="F13" s="90">
        <v>45964</v>
      </c>
      <c r="G13" s="91" t="s">
        <v>14</v>
      </c>
      <c r="H13" s="108"/>
      <c r="I13" s="111">
        <v>10</v>
      </c>
      <c r="J13" s="110">
        <v>6.9444444444444397E-3</v>
      </c>
    </row>
    <row r="14" spans="2:10" x14ac:dyDescent="0.4">
      <c r="B14" s="6" t="s">
        <v>60</v>
      </c>
      <c r="F14" s="90">
        <v>45984</v>
      </c>
      <c r="G14" s="91" t="s">
        <v>15</v>
      </c>
      <c r="H14" s="108"/>
      <c r="I14" s="111">
        <v>11</v>
      </c>
      <c r="J14" s="110">
        <v>7.63888888888888E-3</v>
      </c>
    </row>
    <row r="15" spans="2:10" x14ac:dyDescent="0.4">
      <c r="F15" s="90">
        <v>45985</v>
      </c>
      <c r="G15" s="91" t="s">
        <v>31</v>
      </c>
      <c r="H15" s="108"/>
      <c r="I15" s="111">
        <v>12</v>
      </c>
      <c r="J15" s="110">
        <v>8.3333333333333297E-3</v>
      </c>
    </row>
    <row r="16" spans="2:10" x14ac:dyDescent="0.4">
      <c r="F16" s="90">
        <v>46023</v>
      </c>
      <c r="G16" s="91" t="s">
        <v>109</v>
      </c>
      <c r="H16" s="108"/>
      <c r="I16" s="111">
        <v>13</v>
      </c>
      <c r="J16" s="110">
        <v>9.02777777777777E-3</v>
      </c>
    </row>
    <row r="17" spans="2:10" x14ac:dyDescent="0.4">
      <c r="F17" s="90">
        <v>46034</v>
      </c>
      <c r="G17" s="91" t="s">
        <v>16</v>
      </c>
      <c r="H17" s="108"/>
      <c r="I17" s="111">
        <v>14</v>
      </c>
      <c r="J17" s="110">
        <v>9.7222222222222206E-3</v>
      </c>
    </row>
    <row r="18" spans="2:10" x14ac:dyDescent="0.4">
      <c r="B18" s="244">
        <v>45748</v>
      </c>
      <c r="C18" s="1"/>
      <c r="F18" s="90">
        <v>46064</v>
      </c>
      <c r="G18" s="91" t="s">
        <v>17</v>
      </c>
      <c r="H18" s="108"/>
      <c r="I18" s="111">
        <v>15</v>
      </c>
      <c r="J18" s="110">
        <v>1.0416666666666701E-2</v>
      </c>
    </row>
    <row r="19" spans="2:10" x14ac:dyDescent="0.4">
      <c r="B19" s="244"/>
      <c r="C19" s="103" t="s">
        <v>124</v>
      </c>
      <c r="F19" s="90">
        <v>46076</v>
      </c>
      <c r="G19" s="91" t="s">
        <v>18</v>
      </c>
      <c r="H19" s="108"/>
      <c r="I19" s="111">
        <v>16</v>
      </c>
      <c r="J19" s="110">
        <v>1.1111111111111099E-2</v>
      </c>
    </row>
    <row r="20" spans="2:10" x14ac:dyDescent="0.4">
      <c r="F20" s="90">
        <v>46101</v>
      </c>
      <c r="G20" s="91" t="s">
        <v>19</v>
      </c>
      <c r="H20" s="108"/>
      <c r="I20" s="111">
        <v>17</v>
      </c>
      <c r="J20" s="110">
        <v>1.18055555555555E-2</v>
      </c>
    </row>
    <row r="21" spans="2:10" x14ac:dyDescent="0.4">
      <c r="I21" s="111">
        <v>18</v>
      </c>
      <c r="J21" s="110">
        <v>1.2500000000000001E-2</v>
      </c>
    </row>
    <row r="22" spans="2:10" x14ac:dyDescent="0.4">
      <c r="I22" s="111">
        <v>19</v>
      </c>
      <c r="J22" s="110">
        <v>1.31944444444445E-2</v>
      </c>
    </row>
    <row r="23" spans="2:10" x14ac:dyDescent="0.4">
      <c r="I23" s="111">
        <v>20</v>
      </c>
      <c r="J23" s="110">
        <v>1.38888888888889E-2</v>
      </c>
    </row>
    <row r="24" spans="2:10" x14ac:dyDescent="0.4">
      <c r="I24" s="111">
        <v>21</v>
      </c>
      <c r="J24" s="110">
        <v>1.4583333333333399E-2</v>
      </c>
    </row>
    <row r="25" spans="2:10" x14ac:dyDescent="0.4">
      <c r="I25" s="111">
        <v>22</v>
      </c>
      <c r="J25" s="110">
        <v>1.52777777777778E-2</v>
      </c>
    </row>
    <row r="26" spans="2:10" x14ac:dyDescent="0.4">
      <c r="I26" s="111">
        <v>23</v>
      </c>
      <c r="J26" s="110">
        <v>1.5972222222222301E-2</v>
      </c>
    </row>
    <row r="27" spans="2:10" x14ac:dyDescent="0.4">
      <c r="I27" s="111">
        <v>24</v>
      </c>
      <c r="J27" s="110">
        <v>1.6666666666666701E-2</v>
      </c>
    </row>
    <row r="28" spans="2:10" x14ac:dyDescent="0.4">
      <c r="I28" s="111">
        <v>25</v>
      </c>
      <c r="J28" s="110">
        <v>1.7361111111111199E-2</v>
      </c>
    </row>
    <row r="29" spans="2:10" x14ac:dyDescent="0.4">
      <c r="I29" s="111">
        <v>26</v>
      </c>
      <c r="J29" s="110">
        <v>1.8055555555555599E-2</v>
      </c>
    </row>
    <row r="30" spans="2:10" x14ac:dyDescent="0.4">
      <c r="I30" s="111">
        <v>27</v>
      </c>
      <c r="J30" s="110">
        <v>1.87500000000001E-2</v>
      </c>
    </row>
    <row r="31" spans="2:10" x14ac:dyDescent="0.4">
      <c r="I31" s="111">
        <v>28</v>
      </c>
      <c r="J31" s="110">
        <v>1.94444444444445E-2</v>
      </c>
    </row>
    <row r="32" spans="2:10" x14ac:dyDescent="0.4">
      <c r="I32" s="111">
        <v>29</v>
      </c>
      <c r="J32" s="110">
        <v>2.0138888888889001E-2</v>
      </c>
    </row>
    <row r="33" spans="9:10" x14ac:dyDescent="0.4">
      <c r="I33" s="111">
        <v>30</v>
      </c>
      <c r="J33" s="110">
        <v>2.0833333333333402E-2</v>
      </c>
    </row>
    <row r="34" spans="9:10" x14ac:dyDescent="0.4">
      <c r="I34" s="111">
        <v>31</v>
      </c>
      <c r="J34" s="110">
        <v>2.1527777777777899E-2</v>
      </c>
    </row>
    <row r="35" spans="9:10" x14ac:dyDescent="0.4">
      <c r="I35" s="111">
        <v>32</v>
      </c>
      <c r="J35" s="110">
        <v>2.2222222222222299E-2</v>
      </c>
    </row>
    <row r="36" spans="9:10" x14ac:dyDescent="0.4">
      <c r="I36" s="111">
        <v>33</v>
      </c>
      <c r="J36" s="110">
        <v>2.29166666666668E-2</v>
      </c>
    </row>
    <row r="37" spans="9:10" x14ac:dyDescent="0.4">
      <c r="I37" s="111">
        <v>34</v>
      </c>
      <c r="J37" s="110">
        <v>2.3611111111111201E-2</v>
      </c>
    </row>
    <row r="38" spans="9:10" x14ac:dyDescent="0.4">
      <c r="I38" s="111">
        <v>35</v>
      </c>
      <c r="J38" s="110">
        <v>2.4305555555555702E-2</v>
      </c>
    </row>
    <row r="39" spans="9:10" x14ac:dyDescent="0.4">
      <c r="I39" s="111">
        <v>36</v>
      </c>
      <c r="J39" s="110">
        <v>2.5000000000000099E-2</v>
      </c>
    </row>
    <row r="40" spans="9:10" x14ac:dyDescent="0.4">
      <c r="I40" s="111">
        <v>37</v>
      </c>
      <c r="J40" s="110">
        <v>2.5694444444444599E-2</v>
      </c>
    </row>
    <row r="41" spans="9:10" x14ac:dyDescent="0.4">
      <c r="I41" s="111">
        <v>38</v>
      </c>
      <c r="J41" s="110">
        <v>2.6388888888889E-2</v>
      </c>
    </row>
    <row r="42" spans="9:10" x14ac:dyDescent="0.4">
      <c r="I42" s="111">
        <v>39</v>
      </c>
      <c r="J42" s="110">
        <v>2.7083333333333501E-2</v>
      </c>
    </row>
    <row r="43" spans="9:10" x14ac:dyDescent="0.4">
      <c r="I43" s="111">
        <v>40</v>
      </c>
      <c r="J43" s="110">
        <v>2.7777777777777901E-2</v>
      </c>
    </row>
    <row r="44" spans="9:10" x14ac:dyDescent="0.4">
      <c r="I44" s="111">
        <v>41</v>
      </c>
      <c r="J44" s="110">
        <v>2.8472222222222399E-2</v>
      </c>
    </row>
    <row r="45" spans="9:10" x14ac:dyDescent="0.4">
      <c r="I45" s="111">
        <v>42</v>
      </c>
      <c r="J45" s="110">
        <v>2.9166666666666799E-2</v>
      </c>
    </row>
    <row r="46" spans="9:10" x14ac:dyDescent="0.4">
      <c r="I46" s="111">
        <v>43</v>
      </c>
      <c r="J46" s="110">
        <v>2.98611111111113E-2</v>
      </c>
    </row>
    <row r="47" spans="9:10" x14ac:dyDescent="0.4">
      <c r="I47" s="111">
        <v>44</v>
      </c>
      <c r="J47" s="110">
        <v>3.05555555555557E-2</v>
      </c>
    </row>
    <row r="48" spans="9:10" x14ac:dyDescent="0.4">
      <c r="I48" s="111">
        <v>45</v>
      </c>
      <c r="J48" s="110">
        <v>3.1250000000000201E-2</v>
      </c>
    </row>
    <row r="49" spans="9:10" x14ac:dyDescent="0.4">
      <c r="I49" s="111">
        <v>46</v>
      </c>
      <c r="J49" s="110">
        <v>3.1944444444444602E-2</v>
      </c>
    </row>
    <row r="50" spans="9:10" x14ac:dyDescent="0.4">
      <c r="I50" s="111">
        <v>47</v>
      </c>
      <c r="J50" s="110">
        <v>3.2638888888889099E-2</v>
      </c>
    </row>
    <row r="51" spans="9:10" x14ac:dyDescent="0.4">
      <c r="I51" s="111">
        <v>48</v>
      </c>
      <c r="J51" s="110">
        <v>3.3333333333333499E-2</v>
      </c>
    </row>
    <row r="52" spans="9:10" x14ac:dyDescent="0.4">
      <c r="I52" s="111">
        <v>49</v>
      </c>
      <c r="J52" s="110">
        <v>3.4027777777777997E-2</v>
      </c>
    </row>
    <row r="53" spans="9:10" x14ac:dyDescent="0.4">
      <c r="I53" s="111">
        <v>50</v>
      </c>
      <c r="J53" s="110">
        <v>3.4722222222222397E-2</v>
      </c>
    </row>
    <row r="54" spans="9:10" x14ac:dyDescent="0.4">
      <c r="I54" s="111">
        <v>51</v>
      </c>
      <c r="J54" s="110">
        <v>3.5416666666666902E-2</v>
      </c>
    </row>
    <row r="55" spans="9:10" x14ac:dyDescent="0.4">
      <c r="I55" s="111">
        <v>52</v>
      </c>
      <c r="J55" s="110">
        <v>3.6111111111111302E-2</v>
      </c>
    </row>
    <row r="56" spans="9:10" x14ac:dyDescent="0.4">
      <c r="I56" s="111">
        <v>53</v>
      </c>
      <c r="J56" s="110">
        <v>3.6805555555555799E-2</v>
      </c>
    </row>
    <row r="57" spans="9:10" x14ac:dyDescent="0.4">
      <c r="I57" s="111">
        <v>54</v>
      </c>
      <c r="J57" s="110">
        <v>3.75000000000002E-2</v>
      </c>
    </row>
    <row r="58" spans="9:10" x14ac:dyDescent="0.4">
      <c r="I58" s="111">
        <v>55</v>
      </c>
      <c r="J58" s="110">
        <v>3.8194444444444697E-2</v>
      </c>
    </row>
    <row r="59" spans="9:10" x14ac:dyDescent="0.4">
      <c r="I59" s="111">
        <v>56</v>
      </c>
      <c r="J59" s="110">
        <v>3.8888888888889098E-2</v>
      </c>
    </row>
    <row r="60" spans="9:10" x14ac:dyDescent="0.4">
      <c r="I60" s="111">
        <v>57</v>
      </c>
      <c r="J60" s="110">
        <v>3.9583333333333602E-2</v>
      </c>
    </row>
    <row r="61" spans="9:10" x14ac:dyDescent="0.4">
      <c r="I61" s="111">
        <v>58</v>
      </c>
      <c r="J61" s="110">
        <v>4.0277777777778002E-2</v>
      </c>
    </row>
    <row r="62" spans="9:10" ht="19.5" thickBot="1" x14ac:dyDescent="0.45">
      <c r="I62" s="112">
        <v>59</v>
      </c>
      <c r="J62" s="113">
        <v>4.09722222222225E-2</v>
      </c>
    </row>
    <row r="63" spans="9:10" x14ac:dyDescent="0.4">
      <c r="I63" s="116">
        <v>100</v>
      </c>
      <c r="J63" s="117">
        <v>4.16666666666669E-2</v>
      </c>
    </row>
    <row r="64" spans="9:10" x14ac:dyDescent="0.4">
      <c r="I64" s="112">
        <v>101</v>
      </c>
      <c r="J64" s="113">
        <v>4.2361111111111106E-2</v>
      </c>
    </row>
    <row r="65" spans="9:10" x14ac:dyDescent="0.4">
      <c r="I65" s="112">
        <v>102</v>
      </c>
      <c r="J65" s="113">
        <v>4.3055555555555299E-2</v>
      </c>
    </row>
    <row r="66" spans="9:10" x14ac:dyDescent="0.4">
      <c r="I66" s="111">
        <v>103</v>
      </c>
      <c r="J66" s="110">
        <v>4.3749999999999498E-2</v>
      </c>
    </row>
    <row r="67" spans="9:10" x14ac:dyDescent="0.4">
      <c r="I67" s="118">
        <v>104</v>
      </c>
      <c r="J67" s="119">
        <v>4.4444444444443697E-2</v>
      </c>
    </row>
    <row r="68" spans="9:10" x14ac:dyDescent="0.4">
      <c r="I68" s="112">
        <v>105</v>
      </c>
      <c r="J68" s="113">
        <v>4.5138888888887903E-2</v>
      </c>
    </row>
    <row r="69" spans="9:10" x14ac:dyDescent="0.4">
      <c r="I69" s="112">
        <v>106</v>
      </c>
      <c r="J69" s="113">
        <v>4.5833333333332102E-2</v>
      </c>
    </row>
    <row r="70" spans="9:10" x14ac:dyDescent="0.4">
      <c r="I70" s="111">
        <v>107</v>
      </c>
      <c r="J70" s="110">
        <v>4.6527777777776301E-2</v>
      </c>
    </row>
    <row r="71" spans="9:10" x14ac:dyDescent="0.4">
      <c r="I71" s="118">
        <v>108</v>
      </c>
      <c r="J71" s="119">
        <v>4.72222222222205E-2</v>
      </c>
    </row>
    <row r="72" spans="9:10" x14ac:dyDescent="0.4">
      <c r="I72" s="112">
        <v>109</v>
      </c>
      <c r="J72" s="113">
        <v>4.7916666666664602E-2</v>
      </c>
    </row>
    <row r="73" spans="9:10" x14ac:dyDescent="0.4">
      <c r="I73" s="112">
        <v>110</v>
      </c>
      <c r="J73" s="113">
        <v>4.8611111111108801E-2</v>
      </c>
    </row>
    <row r="74" spans="9:10" x14ac:dyDescent="0.4">
      <c r="I74" s="111">
        <v>111</v>
      </c>
      <c r="J74" s="110">
        <v>4.9305555555553E-2</v>
      </c>
    </row>
    <row r="75" spans="9:10" x14ac:dyDescent="0.4">
      <c r="I75" s="118">
        <v>112</v>
      </c>
      <c r="J75" s="119">
        <v>4.9999999999997199E-2</v>
      </c>
    </row>
    <row r="76" spans="9:10" x14ac:dyDescent="0.4">
      <c r="I76" s="112">
        <v>113</v>
      </c>
      <c r="J76" s="113">
        <v>5.0694444444441399E-2</v>
      </c>
    </row>
    <row r="77" spans="9:10" x14ac:dyDescent="0.4">
      <c r="I77" s="112">
        <v>114</v>
      </c>
      <c r="J77" s="113">
        <v>5.1388888888885598E-2</v>
      </c>
    </row>
    <row r="78" spans="9:10" x14ac:dyDescent="0.4">
      <c r="I78" s="111">
        <v>115</v>
      </c>
      <c r="J78" s="110">
        <v>5.2083333333329797E-2</v>
      </c>
    </row>
    <row r="79" spans="9:10" x14ac:dyDescent="0.4">
      <c r="I79" s="118">
        <v>116</v>
      </c>
      <c r="J79" s="119">
        <v>5.2777777777774003E-2</v>
      </c>
    </row>
    <row r="80" spans="9:10" x14ac:dyDescent="0.4">
      <c r="I80" s="112">
        <v>117</v>
      </c>
      <c r="J80" s="113">
        <v>5.3472222222218202E-2</v>
      </c>
    </row>
    <row r="81" spans="9:10" x14ac:dyDescent="0.4">
      <c r="I81" s="112">
        <v>118</v>
      </c>
      <c r="J81" s="113">
        <v>5.4166666666662401E-2</v>
      </c>
    </row>
    <row r="82" spans="9:10" x14ac:dyDescent="0.4">
      <c r="I82" s="111">
        <v>119</v>
      </c>
      <c r="J82" s="110">
        <v>5.48611111111066E-2</v>
      </c>
    </row>
    <row r="83" spans="9:10" x14ac:dyDescent="0.4">
      <c r="I83" s="118">
        <v>120</v>
      </c>
      <c r="J83" s="119">
        <v>5.5555555555550799E-2</v>
      </c>
    </row>
    <row r="84" spans="9:10" x14ac:dyDescent="0.4">
      <c r="I84" s="112">
        <v>121</v>
      </c>
      <c r="J84" s="113">
        <v>5.6249999999994901E-2</v>
      </c>
    </row>
    <row r="85" spans="9:10" x14ac:dyDescent="0.4">
      <c r="I85" s="112">
        <v>122</v>
      </c>
      <c r="J85" s="113">
        <v>5.69444444444391E-2</v>
      </c>
    </row>
    <row r="86" spans="9:10" x14ac:dyDescent="0.4">
      <c r="I86" s="111">
        <v>123</v>
      </c>
      <c r="J86" s="110">
        <v>5.76388888888833E-2</v>
      </c>
    </row>
    <row r="87" spans="9:10" x14ac:dyDescent="0.4">
      <c r="I87" s="118">
        <v>124</v>
      </c>
      <c r="J87" s="119">
        <v>5.8333333333327499E-2</v>
      </c>
    </row>
    <row r="88" spans="9:10" x14ac:dyDescent="0.4">
      <c r="I88" s="112">
        <v>125</v>
      </c>
      <c r="J88" s="113">
        <v>5.9027777777771698E-2</v>
      </c>
    </row>
    <row r="89" spans="9:10" x14ac:dyDescent="0.4">
      <c r="I89" s="112">
        <v>126</v>
      </c>
      <c r="J89" s="113">
        <v>5.9722222222215897E-2</v>
      </c>
    </row>
    <row r="90" spans="9:10" x14ac:dyDescent="0.4">
      <c r="I90" s="111">
        <v>127</v>
      </c>
      <c r="J90" s="110">
        <v>6.0416666666660103E-2</v>
      </c>
    </row>
    <row r="91" spans="9:10" x14ac:dyDescent="0.4">
      <c r="I91" s="118">
        <v>128</v>
      </c>
      <c r="J91" s="119">
        <v>6.1111111111104302E-2</v>
      </c>
    </row>
    <row r="92" spans="9:10" x14ac:dyDescent="0.4">
      <c r="I92" s="112">
        <v>129</v>
      </c>
      <c r="J92" s="113">
        <v>6.1805555555548501E-2</v>
      </c>
    </row>
    <row r="93" spans="9:10" x14ac:dyDescent="0.4">
      <c r="I93" s="112">
        <v>130</v>
      </c>
      <c r="J93" s="113">
        <v>6.24999999999927E-2</v>
      </c>
    </row>
    <row r="94" spans="9:10" x14ac:dyDescent="0.4">
      <c r="I94" s="111">
        <v>131</v>
      </c>
      <c r="J94" s="110">
        <v>6.3194444444436906E-2</v>
      </c>
    </row>
    <row r="95" spans="9:10" x14ac:dyDescent="0.4">
      <c r="I95" s="118">
        <v>132</v>
      </c>
      <c r="J95" s="119">
        <v>6.3888888888881099E-2</v>
      </c>
    </row>
    <row r="96" spans="9:10" x14ac:dyDescent="0.4">
      <c r="I96" s="112">
        <v>133</v>
      </c>
      <c r="J96" s="113">
        <v>6.4583333333325194E-2</v>
      </c>
    </row>
    <row r="97" spans="9:10" x14ac:dyDescent="0.4">
      <c r="I97" s="112">
        <v>134</v>
      </c>
      <c r="J97" s="113">
        <v>6.52777777777694E-2</v>
      </c>
    </row>
    <row r="98" spans="9:10" x14ac:dyDescent="0.4">
      <c r="I98" s="111">
        <v>135</v>
      </c>
      <c r="J98" s="110">
        <v>6.5972222222213606E-2</v>
      </c>
    </row>
    <row r="99" spans="9:10" x14ac:dyDescent="0.4">
      <c r="I99" s="112">
        <v>136</v>
      </c>
      <c r="J99" s="113">
        <v>6.6666666666657798E-2</v>
      </c>
    </row>
    <row r="100" spans="9:10" x14ac:dyDescent="0.4">
      <c r="I100" s="112">
        <v>137</v>
      </c>
      <c r="J100" s="113">
        <v>6.7361111111102004E-2</v>
      </c>
    </row>
    <row r="101" spans="9:10" x14ac:dyDescent="0.4">
      <c r="I101" s="111">
        <v>138</v>
      </c>
      <c r="J101" s="110">
        <v>6.8055555555546196E-2</v>
      </c>
    </row>
    <row r="102" spans="9:10" x14ac:dyDescent="0.4">
      <c r="I102" s="118">
        <v>139</v>
      </c>
      <c r="J102" s="119">
        <v>6.8749999999990402E-2</v>
      </c>
    </row>
    <row r="103" spans="9:10" x14ac:dyDescent="0.4">
      <c r="I103" s="112">
        <v>140</v>
      </c>
      <c r="J103" s="113">
        <v>6.9444444444434594E-2</v>
      </c>
    </row>
    <row r="104" spans="9:10" x14ac:dyDescent="0.4">
      <c r="I104" s="112">
        <v>141</v>
      </c>
      <c r="J104" s="113">
        <v>7.01388888888788E-2</v>
      </c>
    </row>
    <row r="105" spans="9:10" x14ac:dyDescent="0.4">
      <c r="I105" s="111">
        <v>142</v>
      </c>
      <c r="J105" s="110">
        <v>7.0833333333323006E-2</v>
      </c>
    </row>
    <row r="106" spans="9:10" x14ac:dyDescent="0.4">
      <c r="I106" s="118">
        <v>143</v>
      </c>
      <c r="J106" s="119">
        <v>7.1527777777767199E-2</v>
      </c>
    </row>
    <row r="107" spans="9:10" x14ac:dyDescent="0.4">
      <c r="I107" s="112">
        <v>144</v>
      </c>
      <c r="J107" s="113">
        <v>7.2222222222211405E-2</v>
      </c>
    </row>
    <row r="108" spans="9:10" x14ac:dyDescent="0.4">
      <c r="I108" s="112">
        <v>145</v>
      </c>
      <c r="J108" s="113">
        <v>7.2916666666655597E-2</v>
      </c>
    </row>
    <row r="109" spans="9:10" x14ac:dyDescent="0.4">
      <c r="I109" s="111">
        <v>146</v>
      </c>
      <c r="J109" s="110">
        <v>7.3611111111099706E-2</v>
      </c>
    </row>
    <row r="110" spans="9:10" x14ac:dyDescent="0.4">
      <c r="I110" s="118">
        <v>147</v>
      </c>
      <c r="J110" s="119">
        <v>7.4305555555543898E-2</v>
      </c>
    </row>
    <row r="111" spans="9:10" x14ac:dyDescent="0.4">
      <c r="I111" s="112">
        <v>148</v>
      </c>
      <c r="J111" s="113">
        <v>7.4999999999988104E-2</v>
      </c>
    </row>
    <row r="112" spans="9:10" x14ac:dyDescent="0.4">
      <c r="I112" s="112">
        <v>149</v>
      </c>
      <c r="J112" s="113">
        <v>7.5694444444432296E-2</v>
      </c>
    </row>
    <row r="113" spans="9:10" x14ac:dyDescent="0.4">
      <c r="I113" s="111">
        <v>150</v>
      </c>
      <c r="J113" s="110">
        <v>7.6388888888876502E-2</v>
      </c>
    </row>
    <row r="114" spans="9:10" x14ac:dyDescent="0.4">
      <c r="I114" s="118">
        <v>151</v>
      </c>
      <c r="J114" s="119">
        <v>7.7083333333320694E-2</v>
      </c>
    </row>
    <row r="115" spans="9:10" x14ac:dyDescent="0.4">
      <c r="I115" s="112">
        <v>152</v>
      </c>
      <c r="J115" s="113">
        <v>7.77777777777649E-2</v>
      </c>
    </row>
    <row r="116" spans="9:10" x14ac:dyDescent="0.4">
      <c r="I116" s="112">
        <v>153</v>
      </c>
      <c r="J116" s="113">
        <v>7.8472222222209106E-2</v>
      </c>
    </row>
    <row r="117" spans="9:10" x14ac:dyDescent="0.4">
      <c r="I117" s="111">
        <v>154</v>
      </c>
      <c r="J117" s="110">
        <v>7.9166666666653299E-2</v>
      </c>
    </row>
    <row r="118" spans="9:10" x14ac:dyDescent="0.4">
      <c r="I118" s="118">
        <v>155</v>
      </c>
      <c r="J118" s="119">
        <v>7.9861111111097505E-2</v>
      </c>
    </row>
    <row r="119" spans="9:10" x14ac:dyDescent="0.4">
      <c r="I119" s="112">
        <v>156</v>
      </c>
      <c r="J119" s="113">
        <v>8.0555555555541697E-2</v>
      </c>
    </row>
    <row r="120" spans="9:10" x14ac:dyDescent="0.4">
      <c r="I120" s="112">
        <v>157</v>
      </c>
      <c r="J120" s="113">
        <v>8.1249999999985903E-2</v>
      </c>
    </row>
    <row r="121" spans="9:10" x14ac:dyDescent="0.4">
      <c r="I121" s="111">
        <v>158</v>
      </c>
      <c r="J121" s="110">
        <v>8.1944444444430095E-2</v>
      </c>
    </row>
    <row r="122" spans="9:10" ht="19.5" thickBot="1" x14ac:dyDescent="0.45">
      <c r="I122" s="118">
        <v>159</v>
      </c>
      <c r="J122" s="119">
        <v>8.2638888888874204E-2</v>
      </c>
    </row>
    <row r="123" spans="9:10" x14ac:dyDescent="0.4">
      <c r="I123" s="114">
        <v>200</v>
      </c>
      <c r="J123" s="115">
        <v>8.3333333333318396E-2</v>
      </c>
    </row>
    <row r="124" spans="9:10" x14ac:dyDescent="0.4">
      <c r="I124" s="111">
        <v>201</v>
      </c>
      <c r="J124" s="110">
        <v>8.4027777777762602E-2</v>
      </c>
    </row>
    <row r="125" spans="9:10" x14ac:dyDescent="0.4">
      <c r="I125" s="111">
        <v>202</v>
      </c>
      <c r="J125" s="110">
        <v>8.4722222222206794E-2</v>
      </c>
    </row>
    <row r="126" spans="9:10" x14ac:dyDescent="0.4">
      <c r="I126" s="111">
        <v>203</v>
      </c>
      <c r="J126" s="110">
        <v>8.5416666666651E-2</v>
      </c>
    </row>
    <row r="127" spans="9:10" x14ac:dyDescent="0.4">
      <c r="I127" s="111">
        <v>204</v>
      </c>
      <c r="J127" s="110">
        <v>8.6111111111095207E-2</v>
      </c>
    </row>
    <row r="128" spans="9:10" x14ac:dyDescent="0.4">
      <c r="I128" s="111">
        <v>205</v>
      </c>
      <c r="J128" s="110">
        <v>8.6805555555539399E-2</v>
      </c>
    </row>
    <row r="129" spans="9:10" x14ac:dyDescent="0.4">
      <c r="I129" s="111">
        <v>206</v>
      </c>
      <c r="J129" s="110">
        <v>8.7499999999983605E-2</v>
      </c>
    </row>
    <row r="130" spans="9:10" x14ac:dyDescent="0.4">
      <c r="I130" s="111">
        <v>207</v>
      </c>
      <c r="J130" s="110">
        <v>8.8194444444427797E-2</v>
      </c>
    </row>
    <row r="131" spans="9:10" x14ac:dyDescent="0.4">
      <c r="I131" s="111">
        <v>208</v>
      </c>
      <c r="J131" s="110">
        <v>8.8888888888872003E-2</v>
      </c>
    </row>
    <row r="132" spans="9:10" x14ac:dyDescent="0.4">
      <c r="I132" s="111">
        <v>209</v>
      </c>
      <c r="J132" s="110">
        <v>8.9583333333316306E-2</v>
      </c>
    </row>
    <row r="133" spans="9:10" x14ac:dyDescent="0.4">
      <c r="I133" s="111">
        <v>210</v>
      </c>
      <c r="J133" s="110">
        <v>9.0277777777760498E-2</v>
      </c>
    </row>
    <row r="134" spans="9:10" x14ac:dyDescent="0.4">
      <c r="I134" s="111">
        <v>211</v>
      </c>
      <c r="J134" s="110">
        <v>9.0972222222204704E-2</v>
      </c>
    </row>
    <row r="135" spans="9:10" x14ac:dyDescent="0.4">
      <c r="I135" s="111">
        <v>212</v>
      </c>
      <c r="J135" s="110">
        <v>9.1666666666648897E-2</v>
      </c>
    </row>
    <row r="136" spans="9:10" x14ac:dyDescent="0.4">
      <c r="I136" s="111">
        <v>213</v>
      </c>
      <c r="J136" s="110">
        <v>9.2361111111093103E-2</v>
      </c>
    </row>
    <row r="137" spans="9:10" x14ac:dyDescent="0.4">
      <c r="I137" s="111">
        <v>214</v>
      </c>
      <c r="J137" s="110">
        <v>9.3055555555537295E-2</v>
      </c>
    </row>
    <row r="138" spans="9:10" x14ac:dyDescent="0.4">
      <c r="I138" s="111">
        <v>215</v>
      </c>
      <c r="J138" s="110">
        <v>9.3749999999981501E-2</v>
      </c>
    </row>
    <row r="139" spans="9:10" x14ac:dyDescent="0.4">
      <c r="I139" s="111">
        <v>216</v>
      </c>
      <c r="J139" s="110">
        <v>9.4444444444425693E-2</v>
      </c>
    </row>
    <row r="140" spans="9:10" x14ac:dyDescent="0.4">
      <c r="I140" s="111">
        <v>217</v>
      </c>
      <c r="J140" s="110">
        <v>9.5138888888869899E-2</v>
      </c>
    </row>
    <row r="141" spans="9:10" x14ac:dyDescent="0.4">
      <c r="I141" s="111">
        <v>218</v>
      </c>
      <c r="J141" s="110">
        <v>9.5833333333314105E-2</v>
      </c>
    </row>
    <row r="142" spans="9:10" x14ac:dyDescent="0.4">
      <c r="I142" s="111">
        <v>219</v>
      </c>
      <c r="J142" s="110">
        <v>9.6527777777758297E-2</v>
      </c>
    </row>
    <row r="143" spans="9:10" x14ac:dyDescent="0.4">
      <c r="I143" s="111">
        <v>220</v>
      </c>
      <c r="J143" s="110">
        <v>9.7222222222202503E-2</v>
      </c>
    </row>
    <row r="144" spans="9:10" x14ac:dyDescent="0.4">
      <c r="I144" s="111">
        <v>221</v>
      </c>
      <c r="J144" s="110">
        <v>9.7916666666646696E-2</v>
      </c>
    </row>
    <row r="145" spans="9:10" x14ac:dyDescent="0.4">
      <c r="I145" s="111">
        <v>222</v>
      </c>
      <c r="J145" s="110">
        <v>9.8611111111090902E-2</v>
      </c>
    </row>
    <row r="146" spans="9:10" x14ac:dyDescent="0.4">
      <c r="I146" s="111">
        <v>223</v>
      </c>
      <c r="J146" s="110">
        <v>9.9305555555535094E-2</v>
      </c>
    </row>
    <row r="147" spans="9:10" x14ac:dyDescent="0.4">
      <c r="I147" s="111">
        <v>224</v>
      </c>
      <c r="J147" s="110">
        <v>9.99999999999793E-2</v>
      </c>
    </row>
    <row r="148" spans="9:10" x14ac:dyDescent="0.4">
      <c r="I148" s="111">
        <v>225</v>
      </c>
      <c r="J148" s="110">
        <v>0.10069444444442401</v>
      </c>
    </row>
    <row r="149" spans="9:10" x14ac:dyDescent="0.4">
      <c r="I149" s="111">
        <v>226</v>
      </c>
      <c r="J149" s="110">
        <v>0.101388888888868</v>
      </c>
    </row>
    <row r="150" spans="9:10" x14ac:dyDescent="0.4">
      <c r="I150" s="111">
        <v>227</v>
      </c>
      <c r="J150" s="110">
        <v>0.102083333333312</v>
      </c>
    </row>
    <row r="151" spans="9:10" x14ac:dyDescent="0.4">
      <c r="I151" s="111">
        <v>228</v>
      </c>
      <c r="J151" s="110">
        <v>0.102777777777756</v>
      </c>
    </row>
    <row r="152" spans="9:10" x14ac:dyDescent="0.4">
      <c r="I152" s="111">
        <v>229</v>
      </c>
      <c r="J152" s="110">
        <v>0.1034722222222</v>
      </c>
    </row>
    <row r="153" spans="9:10" x14ac:dyDescent="0.4">
      <c r="I153" s="111">
        <v>230</v>
      </c>
      <c r="J153" s="110">
        <v>0.10416666666664499</v>
      </c>
    </row>
    <row r="154" spans="9:10" x14ac:dyDescent="0.4">
      <c r="I154" s="111">
        <v>231</v>
      </c>
      <c r="J154" s="110">
        <v>0.10486111111108901</v>
      </c>
    </row>
    <row r="155" spans="9:10" x14ac:dyDescent="0.4">
      <c r="I155" s="111">
        <v>232</v>
      </c>
      <c r="J155" s="110">
        <v>0.105555555555533</v>
      </c>
    </row>
    <row r="156" spans="9:10" x14ac:dyDescent="0.4">
      <c r="I156" s="111">
        <v>233</v>
      </c>
      <c r="J156" s="110">
        <v>0.106249999999977</v>
      </c>
    </row>
    <row r="157" spans="9:10" x14ac:dyDescent="0.4">
      <c r="I157" s="111">
        <v>234</v>
      </c>
      <c r="J157" s="110">
        <v>0.106944444444421</v>
      </c>
    </row>
    <row r="158" spans="9:10" x14ac:dyDescent="0.4">
      <c r="I158" s="111">
        <v>235</v>
      </c>
      <c r="J158" s="110">
        <v>0.107638888888866</v>
      </c>
    </row>
    <row r="159" spans="9:10" x14ac:dyDescent="0.4">
      <c r="I159" s="111">
        <v>236</v>
      </c>
      <c r="J159" s="110">
        <v>0.10833333333330999</v>
      </c>
    </row>
    <row r="160" spans="9:10" x14ac:dyDescent="0.4">
      <c r="I160" s="111">
        <v>237</v>
      </c>
      <c r="J160" s="110">
        <v>0.10902777777775401</v>
      </c>
    </row>
    <row r="161" spans="9:10" x14ac:dyDescent="0.4">
      <c r="I161" s="111">
        <v>238</v>
      </c>
      <c r="J161" s="110">
        <v>0.109722222222198</v>
      </c>
    </row>
    <row r="162" spans="9:10" x14ac:dyDescent="0.4">
      <c r="I162" s="111">
        <v>239</v>
      </c>
      <c r="J162" s="110">
        <v>0.110416666666642</v>
      </c>
    </row>
    <row r="163" spans="9:10" x14ac:dyDescent="0.4">
      <c r="I163" s="111">
        <v>240</v>
      </c>
      <c r="J163" s="110">
        <v>0.111111111111087</v>
      </c>
    </row>
    <row r="164" spans="9:10" x14ac:dyDescent="0.4">
      <c r="I164" s="111">
        <v>241</v>
      </c>
      <c r="J164" s="110">
        <v>0.111805555555531</v>
      </c>
    </row>
    <row r="165" spans="9:10" x14ac:dyDescent="0.4">
      <c r="I165" s="111">
        <v>242</v>
      </c>
      <c r="J165" s="110">
        <v>0.112499999999975</v>
      </c>
    </row>
    <row r="166" spans="9:10" x14ac:dyDescent="0.4">
      <c r="I166" s="111">
        <v>243</v>
      </c>
      <c r="J166" s="110">
        <v>0.11319444444441901</v>
      </c>
    </row>
    <row r="167" spans="9:10" x14ac:dyDescent="0.4">
      <c r="I167" s="111">
        <v>244</v>
      </c>
      <c r="J167" s="110">
        <v>0.113888888888864</v>
      </c>
    </row>
    <row r="168" spans="9:10" x14ac:dyDescent="0.4">
      <c r="I168" s="111">
        <v>245</v>
      </c>
      <c r="J168" s="110">
        <v>0.114583333333308</v>
      </c>
    </row>
    <row r="169" spans="9:10" x14ac:dyDescent="0.4">
      <c r="I169" s="111">
        <v>246</v>
      </c>
      <c r="J169" s="110">
        <v>0.115277777777752</v>
      </c>
    </row>
    <row r="170" spans="9:10" x14ac:dyDescent="0.4">
      <c r="I170" s="111">
        <v>247</v>
      </c>
      <c r="J170" s="110">
        <v>0.115972222222196</v>
      </c>
    </row>
    <row r="171" spans="9:10" x14ac:dyDescent="0.4">
      <c r="I171" s="111">
        <v>248</v>
      </c>
      <c r="J171" s="110">
        <v>0.11666666666664</v>
      </c>
    </row>
    <row r="172" spans="9:10" x14ac:dyDescent="0.4">
      <c r="I172" s="111">
        <v>249</v>
      </c>
      <c r="J172" s="110">
        <v>0.11736111111108399</v>
      </c>
    </row>
    <row r="173" spans="9:10" x14ac:dyDescent="0.4">
      <c r="I173" s="111">
        <v>250</v>
      </c>
      <c r="J173" s="110">
        <v>0.118055555555529</v>
      </c>
    </row>
    <row r="174" spans="9:10" x14ac:dyDescent="0.4">
      <c r="I174" s="111">
        <v>251</v>
      </c>
      <c r="J174" s="110">
        <v>0.118749999999973</v>
      </c>
    </row>
    <row r="175" spans="9:10" x14ac:dyDescent="0.4">
      <c r="I175" s="111">
        <v>252</v>
      </c>
      <c r="J175" s="110">
        <v>0.119444444444417</v>
      </c>
    </row>
    <row r="176" spans="9:10" x14ac:dyDescent="0.4">
      <c r="I176" s="111">
        <v>253</v>
      </c>
      <c r="J176" s="110">
        <v>0.120138888888861</v>
      </c>
    </row>
    <row r="177" spans="9:10" x14ac:dyDescent="0.4">
      <c r="I177" s="111">
        <v>254</v>
      </c>
      <c r="J177" s="110">
        <v>0.120833333333305</v>
      </c>
    </row>
    <row r="178" spans="9:10" x14ac:dyDescent="0.4">
      <c r="I178" s="111">
        <v>255</v>
      </c>
      <c r="J178" s="110">
        <v>0.12152777777775001</v>
      </c>
    </row>
    <row r="179" spans="9:10" x14ac:dyDescent="0.4">
      <c r="I179" s="111">
        <v>256</v>
      </c>
      <c r="J179" s="110">
        <v>0.122222222222194</v>
      </c>
    </row>
    <row r="180" spans="9:10" x14ac:dyDescent="0.4">
      <c r="I180" s="111">
        <v>257</v>
      </c>
      <c r="J180" s="110">
        <v>0.122916666666638</v>
      </c>
    </row>
    <row r="181" spans="9:10" x14ac:dyDescent="0.4">
      <c r="I181" s="111">
        <v>258</v>
      </c>
      <c r="J181" s="110">
        <v>0.123611111111082</v>
      </c>
    </row>
    <row r="182" spans="9:10" ht="19.5" thickBot="1" x14ac:dyDescent="0.45">
      <c r="I182" s="120">
        <v>259</v>
      </c>
      <c r="J182" s="121">
        <v>0.124305555555527</v>
      </c>
    </row>
    <row r="183" spans="9:10" x14ac:dyDescent="0.4">
      <c r="I183" s="114">
        <v>300</v>
      </c>
      <c r="J183" s="115">
        <v>0.124999999999971</v>
      </c>
    </row>
    <row r="184" spans="9:10" x14ac:dyDescent="0.4">
      <c r="I184" s="111">
        <v>301</v>
      </c>
      <c r="J184" s="110">
        <v>0.12569444444441499</v>
      </c>
    </row>
    <row r="185" spans="9:10" x14ac:dyDescent="0.4">
      <c r="I185" s="111">
        <v>302</v>
      </c>
      <c r="J185" s="110">
        <v>0.12638888888885899</v>
      </c>
    </row>
    <row r="186" spans="9:10" x14ac:dyDescent="0.4">
      <c r="I186" s="111">
        <v>303</v>
      </c>
      <c r="J186" s="110">
        <v>0.12708333333330299</v>
      </c>
    </row>
    <row r="187" spans="9:10" x14ac:dyDescent="0.4">
      <c r="I187" s="111">
        <v>304</v>
      </c>
      <c r="J187" s="110">
        <v>0.12777777777774699</v>
      </c>
    </row>
    <row r="188" spans="9:10" x14ac:dyDescent="0.4">
      <c r="I188" s="111">
        <v>305</v>
      </c>
      <c r="J188" s="110">
        <v>0.12847222222219101</v>
      </c>
    </row>
    <row r="189" spans="9:10" x14ac:dyDescent="0.4">
      <c r="I189" s="111">
        <v>306</v>
      </c>
      <c r="J189" s="110">
        <v>0.12916666666663501</v>
      </c>
    </row>
    <row r="190" spans="9:10" x14ac:dyDescent="0.4">
      <c r="I190" s="111">
        <v>307</v>
      </c>
      <c r="J190" s="110">
        <v>0.12986111111107901</v>
      </c>
    </row>
    <row r="191" spans="9:10" x14ac:dyDescent="0.4">
      <c r="I191" s="111">
        <v>308</v>
      </c>
      <c r="J191" s="110">
        <v>0.13055555555552301</v>
      </c>
    </row>
    <row r="192" spans="9:10" x14ac:dyDescent="0.4">
      <c r="I192" s="111">
        <v>309</v>
      </c>
      <c r="J192" s="110">
        <v>0.131249999999967</v>
      </c>
    </row>
    <row r="193" spans="9:10" x14ac:dyDescent="0.4">
      <c r="I193" s="111">
        <v>310</v>
      </c>
      <c r="J193" s="110">
        <v>0.131944444444411</v>
      </c>
    </row>
    <row r="194" spans="9:10" x14ac:dyDescent="0.4">
      <c r="I194" s="111">
        <v>311</v>
      </c>
      <c r="J194" s="110">
        <v>0.132638888888855</v>
      </c>
    </row>
    <row r="195" spans="9:10" x14ac:dyDescent="0.4">
      <c r="I195" s="111">
        <v>312</v>
      </c>
      <c r="J195" s="110">
        <v>0.133333333333299</v>
      </c>
    </row>
    <row r="196" spans="9:10" x14ac:dyDescent="0.4">
      <c r="I196" s="111">
        <v>313</v>
      </c>
      <c r="J196" s="110">
        <v>0.134027777777743</v>
      </c>
    </row>
    <row r="197" spans="9:10" x14ac:dyDescent="0.4">
      <c r="I197" s="111">
        <v>314</v>
      </c>
      <c r="J197" s="110">
        <v>0.13472222222218699</v>
      </c>
    </row>
    <row r="198" spans="9:10" x14ac:dyDescent="0.4">
      <c r="I198" s="111">
        <v>315</v>
      </c>
      <c r="J198" s="110">
        <v>0.13541666666663099</v>
      </c>
    </row>
    <row r="199" spans="9:10" x14ac:dyDescent="0.4">
      <c r="I199" s="111">
        <v>316</v>
      </c>
      <c r="J199" s="110">
        <v>0.13611111111107499</v>
      </c>
    </row>
    <row r="200" spans="9:10" x14ac:dyDescent="0.4">
      <c r="I200" s="111">
        <v>317</v>
      </c>
      <c r="J200" s="110">
        <v>0.13680555555551899</v>
      </c>
    </row>
    <row r="201" spans="9:10" x14ac:dyDescent="0.4">
      <c r="I201" s="111">
        <v>318</v>
      </c>
      <c r="J201" s="110">
        <v>0.13749999999996301</v>
      </c>
    </row>
    <row r="202" spans="9:10" x14ac:dyDescent="0.4">
      <c r="I202" s="111">
        <v>319</v>
      </c>
      <c r="J202" s="110">
        <v>0.13819444444440701</v>
      </c>
    </row>
    <row r="203" spans="9:10" x14ac:dyDescent="0.4">
      <c r="I203" s="111">
        <v>320</v>
      </c>
      <c r="J203" s="110">
        <v>0.13888888888885101</v>
      </c>
    </row>
    <row r="204" spans="9:10" x14ac:dyDescent="0.4">
      <c r="I204" s="111">
        <v>321</v>
      </c>
      <c r="J204" s="110">
        <v>0.13958333333329501</v>
      </c>
    </row>
    <row r="205" spans="9:10" x14ac:dyDescent="0.4">
      <c r="I205" s="111">
        <v>322</v>
      </c>
      <c r="J205" s="110">
        <v>0.140277777777739</v>
      </c>
    </row>
    <row r="206" spans="9:10" x14ac:dyDescent="0.4">
      <c r="I206" s="111">
        <v>323</v>
      </c>
      <c r="J206" s="110">
        <v>0.140972222222183</v>
      </c>
    </row>
    <row r="207" spans="9:10" x14ac:dyDescent="0.4">
      <c r="I207" s="111">
        <v>324</v>
      </c>
      <c r="J207" s="110">
        <v>0.141666666666627</v>
      </c>
    </row>
    <row r="208" spans="9:10" x14ac:dyDescent="0.4">
      <c r="I208" s="111">
        <v>325</v>
      </c>
      <c r="J208" s="110">
        <v>0.142361111111071</v>
      </c>
    </row>
    <row r="209" spans="9:10" x14ac:dyDescent="0.4">
      <c r="I209" s="111">
        <v>326</v>
      </c>
      <c r="J209" s="110">
        <v>0.143055555555515</v>
      </c>
    </row>
    <row r="210" spans="9:10" x14ac:dyDescent="0.4">
      <c r="I210" s="111">
        <v>327</v>
      </c>
      <c r="J210" s="110">
        <v>0.14374999999995899</v>
      </c>
    </row>
    <row r="211" spans="9:10" x14ac:dyDescent="0.4">
      <c r="I211" s="111">
        <v>328</v>
      </c>
      <c r="J211" s="110">
        <v>0.14444444444440299</v>
      </c>
    </row>
    <row r="212" spans="9:10" x14ac:dyDescent="0.4">
      <c r="I212" s="111">
        <v>329</v>
      </c>
      <c r="J212" s="110">
        <v>0.14513888888884699</v>
      </c>
    </row>
    <row r="213" spans="9:10" x14ac:dyDescent="0.4">
      <c r="I213" s="111">
        <v>330</v>
      </c>
      <c r="J213" s="110">
        <v>0.14583333333329099</v>
      </c>
    </row>
    <row r="214" spans="9:10" x14ac:dyDescent="0.4">
      <c r="I214" s="111">
        <v>331</v>
      </c>
      <c r="J214" s="110">
        <v>0.14652777777773501</v>
      </c>
    </row>
    <row r="215" spans="9:10" x14ac:dyDescent="0.4">
      <c r="I215" s="111">
        <v>332</v>
      </c>
      <c r="J215" s="110">
        <v>0.14722222222217901</v>
      </c>
    </row>
    <row r="216" spans="9:10" x14ac:dyDescent="0.4">
      <c r="I216" s="111">
        <v>333</v>
      </c>
      <c r="J216" s="110">
        <v>0.14791666666662301</v>
      </c>
    </row>
    <row r="217" spans="9:10" x14ac:dyDescent="0.4">
      <c r="I217" s="111">
        <v>334</v>
      </c>
      <c r="J217" s="110">
        <v>0.14861111111106701</v>
      </c>
    </row>
    <row r="218" spans="9:10" x14ac:dyDescent="0.4">
      <c r="I218" s="111">
        <v>335</v>
      </c>
      <c r="J218" s="110">
        <v>0.149305555555511</v>
      </c>
    </row>
    <row r="219" spans="9:10" x14ac:dyDescent="0.4">
      <c r="I219" s="111">
        <v>336</v>
      </c>
      <c r="J219" s="110">
        <v>0.149999999999955</v>
      </c>
    </row>
    <row r="220" spans="9:10" x14ac:dyDescent="0.4">
      <c r="I220" s="111">
        <v>337</v>
      </c>
      <c r="J220" s="110">
        <v>0.150694444444399</v>
      </c>
    </row>
    <row r="221" spans="9:10" x14ac:dyDescent="0.4">
      <c r="I221" s="111">
        <v>338</v>
      </c>
      <c r="J221" s="110">
        <v>0.151388888888843</v>
      </c>
    </row>
    <row r="222" spans="9:10" x14ac:dyDescent="0.4">
      <c r="I222" s="111">
        <v>339</v>
      </c>
      <c r="J222" s="110">
        <v>0.152083333333287</v>
      </c>
    </row>
    <row r="223" spans="9:10" x14ac:dyDescent="0.4">
      <c r="I223" s="111">
        <v>340</v>
      </c>
      <c r="J223" s="110">
        <v>0.15277777777773099</v>
      </c>
    </row>
    <row r="224" spans="9:10" x14ac:dyDescent="0.4">
      <c r="I224" s="111">
        <v>341</v>
      </c>
      <c r="J224" s="110">
        <v>0.15347222222217499</v>
      </c>
    </row>
    <row r="225" spans="9:10" x14ac:dyDescent="0.4">
      <c r="I225" s="111">
        <v>342</v>
      </c>
      <c r="J225" s="110">
        <v>0.15416666666661899</v>
      </c>
    </row>
    <row r="226" spans="9:10" x14ac:dyDescent="0.4">
      <c r="I226" s="111">
        <v>343</v>
      </c>
      <c r="J226" s="110">
        <v>0.15486111111106299</v>
      </c>
    </row>
    <row r="227" spans="9:10" x14ac:dyDescent="0.4">
      <c r="I227" s="111">
        <v>344</v>
      </c>
      <c r="J227" s="110">
        <v>0.15555555555550701</v>
      </c>
    </row>
    <row r="228" spans="9:10" x14ac:dyDescent="0.4">
      <c r="I228" s="111">
        <v>345</v>
      </c>
      <c r="J228" s="110">
        <v>0.15624999999995101</v>
      </c>
    </row>
    <row r="229" spans="9:10" x14ac:dyDescent="0.4">
      <c r="I229" s="111">
        <v>346</v>
      </c>
      <c r="J229" s="110">
        <v>0.15694444444439501</v>
      </c>
    </row>
    <row r="230" spans="9:10" x14ac:dyDescent="0.4">
      <c r="I230" s="111">
        <v>347</v>
      </c>
      <c r="J230" s="110">
        <v>0.15763888888883901</v>
      </c>
    </row>
    <row r="231" spans="9:10" x14ac:dyDescent="0.4">
      <c r="I231" s="111">
        <v>348</v>
      </c>
      <c r="J231" s="110">
        <v>0.15833333333328301</v>
      </c>
    </row>
    <row r="232" spans="9:10" x14ac:dyDescent="0.4">
      <c r="I232" s="111">
        <v>349</v>
      </c>
      <c r="J232" s="110">
        <v>0.159027777777727</v>
      </c>
    </row>
    <row r="233" spans="9:10" x14ac:dyDescent="0.4">
      <c r="I233" s="111">
        <v>350</v>
      </c>
      <c r="J233" s="110">
        <v>0.159722222222171</v>
      </c>
    </row>
    <row r="234" spans="9:10" x14ac:dyDescent="0.4">
      <c r="I234" s="111">
        <v>351</v>
      </c>
      <c r="J234" s="110">
        <v>0.160416666666615</v>
      </c>
    </row>
    <row r="235" spans="9:10" x14ac:dyDescent="0.4">
      <c r="I235" s="111">
        <v>352</v>
      </c>
      <c r="J235" s="110">
        <v>0.161111111111059</v>
      </c>
    </row>
    <row r="236" spans="9:10" x14ac:dyDescent="0.4">
      <c r="I236" s="111">
        <v>353</v>
      </c>
      <c r="J236" s="110">
        <v>0.16180555555550299</v>
      </c>
    </row>
    <row r="237" spans="9:10" x14ac:dyDescent="0.4">
      <c r="I237" s="111">
        <v>354</v>
      </c>
      <c r="J237" s="110">
        <v>0.16249999999994699</v>
      </c>
    </row>
    <row r="238" spans="9:10" x14ac:dyDescent="0.4">
      <c r="I238" s="111">
        <v>355</v>
      </c>
      <c r="J238" s="110">
        <v>0.16319444444439099</v>
      </c>
    </row>
    <row r="239" spans="9:10" x14ac:dyDescent="0.4">
      <c r="I239" s="111">
        <v>356</v>
      </c>
      <c r="J239" s="110">
        <v>0.16388888888883499</v>
      </c>
    </row>
    <row r="240" spans="9:10" x14ac:dyDescent="0.4">
      <c r="I240" s="111">
        <v>357</v>
      </c>
      <c r="J240" s="110">
        <v>0.16458333333327901</v>
      </c>
    </row>
    <row r="241" spans="9:10" x14ac:dyDescent="0.4">
      <c r="I241" s="111">
        <v>358</v>
      </c>
      <c r="J241" s="110">
        <v>0.16527777777772301</v>
      </c>
    </row>
    <row r="242" spans="9:10" ht="19.5" thickBot="1" x14ac:dyDescent="0.45">
      <c r="I242" s="112">
        <v>359</v>
      </c>
      <c r="J242" s="113">
        <v>0.16597222222216701</v>
      </c>
    </row>
    <row r="243" spans="9:10" x14ac:dyDescent="0.4">
      <c r="I243" s="114">
        <v>400</v>
      </c>
      <c r="J243" s="115">
        <v>0.16666666666661101</v>
      </c>
    </row>
    <row r="244" spans="9:10" x14ac:dyDescent="0.4">
      <c r="I244" s="111">
        <v>401</v>
      </c>
      <c r="J244" s="110">
        <v>0.16736111111105501</v>
      </c>
    </row>
    <row r="245" spans="9:10" x14ac:dyDescent="0.4">
      <c r="I245" s="111">
        <v>402</v>
      </c>
      <c r="J245" s="110">
        <v>0.168055555555499</v>
      </c>
    </row>
    <row r="246" spans="9:10" x14ac:dyDescent="0.4">
      <c r="I246" s="111">
        <v>403</v>
      </c>
      <c r="J246" s="110">
        <v>0.168749999999943</v>
      </c>
    </row>
    <row r="247" spans="9:10" x14ac:dyDescent="0.4">
      <c r="I247" s="111">
        <v>404</v>
      </c>
      <c r="J247" s="110">
        <v>0.169444444444387</v>
      </c>
    </row>
    <row r="248" spans="9:10" x14ac:dyDescent="0.4">
      <c r="I248" s="111">
        <v>405</v>
      </c>
      <c r="J248" s="110">
        <v>0.170138888888831</v>
      </c>
    </row>
    <row r="249" spans="9:10" x14ac:dyDescent="0.4">
      <c r="I249" s="111">
        <v>406</v>
      </c>
      <c r="J249" s="110">
        <v>0.17083333333327499</v>
      </c>
    </row>
    <row r="250" spans="9:10" x14ac:dyDescent="0.4">
      <c r="I250" s="111">
        <v>407</v>
      </c>
      <c r="J250" s="110">
        <v>0.17152777777771899</v>
      </c>
    </row>
    <row r="251" spans="9:10" x14ac:dyDescent="0.4">
      <c r="I251" s="111">
        <v>408</v>
      </c>
      <c r="J251" s="110">
        <v>0.17222222222216299</v>
      </c>
    </row>
    <row r="252" spans="9:10" x14ac:dyDescent="0.4">
      <c r="I252" s="111">
        <v>409</v>
      </c>
      <c r="J252" s="110">
        <v>0.17291666666660699</v>
      </c>
    </row>
    <row r="253" spans="9:10" x14ac:dyDescent="0.4">
      <c r="I253" s="111">
        <v>410</v>
      </c>
      <c r="J253" s="110">
        <v>0.17361111111105099</v>
      </c>
    </row>
    <row r="254" spans="9:10" x14ac:dyDescent="0.4">
      <c r="I254" s="111">
        <v>411</v>
      </c>
      <c r="J254" s="110">
        <v>0.17430555555549501</v>
      </c>
    </row>
    <row r="255" spans="9:10" x14ac:dyDescent="0.4">
      <c r="I255" s="111">
        <v>412</v>
      </c>
      <c r="J255" s="110">
        <v>0.17499999999993901</v>
      </c>
    </row>
    <row r="256" spans="9:10" x14ac:dyDescent="0.4">
      <c r="I256" s="111">
        <v>413</v>
      </c>
      <c r="J256" s="110">
        <v>0.17569444444438301</v>
      </c>
    </row>
    <row r="257" spans="9:10" x14ac:dyDescent="0.4">
      <c r="I257" s="111">
        <v>414</v>
      </c>
      <c r="J257" s="110">
        <v>0.17638888888882701</v>
      </c>
    </row>
    <row r="258" spans="9:10" x14ac:dyDescent="0.4">
      <c r="I258" s="111">
        <v>415</v>
      </c>
      <c r="J258" s="110">
        <v>0.177083333333271</v>
      </c>
    </row>
    <row r="259" spans="9:10" x14ac:dyDescent="0.4">
      <c r="I259" s="111">
        <v>416</v>
      </c>
      <c r="J259" s="110">
        <v>0.177777777777715</v>
      </c>
    </row>
    <row r="260" spans="9:10" x14ac:dyDescent="0.4">
      <c r="I260" s="111">
        <v>417</v>
      </c>
      <c r="J260" s="110">
        <v>0.178472222222159</v>
      </c>
    </row>
    <row r="261" spans="9:10" x14ac:dyDescent="0.4">
      <c r="I261" s="111">
        <v>418</v>
      </c>
      <c r="J261" s="110">
        <v>0.179166666666603</v>
      </c>
    </row>
    <row r="262" spans="9:10" x14ac:dyDescent="0.4">
      <c r="I262" s="111">
        <v>419</v>
      </c>
      <c r="J262" s="110">
        <v>0.179861111111047</v>
      </c>
    </row>
    <row r="263" spans="9:10" x14ac:dyDescent="0.4">
      <c r="I263" s="111">
        <v>420</v>
      </c>
      <c r="J263" s="110">
        <v>0.18055555555549099</v>
      </c>
    </row>
    <row r="264" spans="9:10" x14ac:dyDescent="0.4">
      <c r="I264" s="111">
        <v>421</v>
      </c>
      <c r="J264" s="110">
        <v>0.18124999999993499</v>
      </c>
    </row>
    <row r="265" spans="9:10" x14ac:dyDescent="0.4">
      <c r="I265" s="111">
        <v>422</v>
      </c>
      <c r="J265" s="110">
        <v>0.18194444444437899</v>
      </c>
    </row>
    <row r="266" spans="9:10" x14ac:dyDescent="0.4">
      <c r="I266" s="111">
        <v>423</v>
      </c>
      <c r="J266" s="110">
        <v>0.18263888888882299</v>
      </c>
    </row>
    <row r="267" spans="9:10" x14ac:dyDescent="0.4">
      <c r="I267" s="111">
        <v>424</v>
      </c>
      <c r="J267" s="110">
        <v>0.18333333333326701</v>
      </c>
    </row>
    <row r="268" spans="9:10" x14ac:dyDescent="0.4">
      <c r="I268" s="111">
        <v>425</v>
      </c>
      <c r="J268" s="110">
        <v>0.18402777777771101</v>
      </c>
    </row>
    <row r="269" spans="9:10" x14ac:dyDescent="0.4">
      <c r="I269" s="111">
        <v>426</v>
      </c>
      <c r="J269" s="110">
        <v>0.18472222222215501</v>
      </c>
    </row>
    <row r="270" spans="9:10" x14ac:dyDescent="0.4">
      <c r="I270" s="111">
        <v>427</v>
      </c>
      <c r="J270" s="110">
        <v>0.18541666666659901</v>
      </c>
    </row>
    <row r="271" spans="9:10" x14ac:dyDescent="0.4">
      <c r="I271" s="111">
        <v>428</v>
      </c>
      <c r="J271" s="110">
        <v>0.186111111111043</v>
      </c>
    </row>
    <row r="272" spans="9:10" x14ac:dyDescent="0.4">
      <c r="I272" s="111">
        <v>429</v>
      </c>
      <c r="J272" s="110">
        <v>0.186805555555487</v>
      </c>
    </row>
    <row r="273" spans="9:10" x14ac:dyDescent="0.4">
      <c r="I273" s="111">
        <v>430</v>
      </c>
      <c r="J273" s="110">
        <v>0.187499999999931</v>
      </c>
    </row>
    <row r="274" spans="9:10" x14ac:dyDescent="0.4">
      <c r="I274" s="111">
        <v>431</v>
      </c>
      <c r="J274" s="110">
        <v>0.188194444444375</v>
      </c>
    </row>
    <row r="275" spans="9:10" x14ac:dyDescent="0.4">
      <c r="I275" s="111">
        <v>432</v>
      </c>
      <c r="J275" s="110">
        <v>0.188888888888819</v>
      </c>
    </row>
    <row r="276" spans="9:10" x14ac:dyDescent="0.4">
      <c r="I276" s="111">
        <v>433</v>
      </c>
      <c r="J276" s="110">
        <v>0.18958333333326299</v>
      </c>
    </row>
    <row r="277" spans="9:10" x14ac:dyDescent="0.4">
      <c r="I277" s="111">
        <v>434</v>
      </c>
      <c r="J277" s="110">
        <v>0.19027777777770699</v>
      </c>
    </row>
    <row r="278" spans="9:10" x14ac:dyDescent="0.4">
      <c r="I278" s="111">
        <v>435</v>
      </c>
      <c r="J278" s="110">
        <v>0.19097222222215099</v>
      </c>
    </row>
    <row r="279" spans="9:10" x14ac:dyDescent="0.4">
      <c r="I279" s="111">
        <v>436</v>
      </c>
      <c r="J279" s="110">
        <v>0.19166666666659499</v>
      </c>
    </row>
    <row r="280" spans="9:10" x14ac:dyDescent="0.4">
      <c r="I280" s="111">
        <v>437</v>
      </c>
      <c r="J280" s="110">
        <v>0.19236111111103901</v>
      </c>
    </row>
    <row r="281" spans="9:10" x14ac:dyDescent="0.4">
      <c r="I281" s="111">
        <v>438</v>
      </c>
      <c r="J281" s="110">
        <v>0.19305555555548301</v>
      </c>
    </row>
    <row r="282" spans="9:10" x14ac:dyDescent="0.4">
      <c r="I282" s="111">
        <v>439</v>
      </c>
      <c r="J282" s="110">
        <v>0.19374999999992701</v>
      </c>
    </row>
    <row r="283" spans="9:10" x14ac:dyDescent="0.4">
      <c r="I283" s="111">
        <v>440</v>
      </c>
      <c r="J283" s="110">
        <v>0.19444444444437101</v>
      </c>
    </row>
    <row r="284" spans="9:10" x14ac:dyDescent="0.4">
      <c r="I284" s="111">
        <v>441</v>
      </c>
      <c r="J284" s="110">
        <v>0.195138888888815</v>
      </c>
    </row>
    <row r="285" spans="9:10" x14ac:dyDescent="0.4">
      <c r="I285" s="111">
        <v>442</v>
      </c>
      <c r="J285" s="110">
        <v>0.195833333333259</v>
      </c>
    </row>
    <row r="286" spans="9:10" x14ac:dyDescent="0.4">
      <c r="I286" s="111">
        <v>443</v>
      </c>
      <c r="J286" s="110">
        <v>0.196527777777703</v>
      </c>
    </row>
    <row r="287" spans="9:10" x14ac:dyDescent="0.4">
      <c r="I287" s="111">
        <v>444</v>
      </c>
      <c r="J287" s="110">
        <v>0.197222222222147</v>
      </c>
    </row>
    <row r="288" spans="9:10" x14ac:dyDescent="0.4">
      <c r="I288" s="111">
        <v>445</v>
      </c>
      <c r="J288" s="110">
        <v>0.197916666666591</v>
      </c>
    </row>
    <row r="289" spans="9:10" x14ac:dyDescent="0.4">
      <c r="I289" s="111">
        <v>446</v>
      </c>
      <c r="J289" s="110">
        <v>0.19861111111103499</v>
      </c>
    </row>
    <row r="290" spans="9:10" x14ac:dyDescent="0.4">
      <c r="I290" s="111">
        <v>447</v>
      </c>
      <c r="J290" s="110">
        <v>0.19930555555547899</v>
      </c>
    </row>
    <row r="291" spans="9:10" x14ac:dyDescent="0.4">
      <c r="I291" s="111">
        <v>448</v>
      </c>
      <c r="J291" s="110">
        <v>0.19999999999992299</v>
      </c>
    </row>
    <row r="292" spans="9:10" x14ac:dyDescent="0.4">
      <c r="I292" s="111">
        <v>449</v>
      </c>
      <c r="J292" s="110">
        <v>0.20069444444436699</v>
      </c>
    </row>
    <row r="293" spans="9:10" x14ac:dyDescent="0.4">
      <c r="I293" s="111">
        <v>450</v>
      </c>
      <c r="J293" s="110">
        <v>0.20138888888881101</v>
      </c>
    </row>
    <row r="294" spans="9:10" x14ac:dyDescent="0.4">
      <c r="I294" s="111">
        <v>451</v>
      </c>
      <c r="J294" s="110">
        <v>0.20208333333325501</v>
      </c>
    </row>
    <row r="295" spans="9:10" x14ac:dyDescent="0.4">
      <c r="I295" s="111">
        <v>452</v>
      </c>
      <c r="J295" s="110">
        <v>0.20277777777769901</v>
      </c>
    </row>
    <row r="296" spans="9:10" x14ac:dyDescent="0.4">
      <c r="I296" s="111">
        <v>453</v>
      </c>
      <c r="J296" s="110">
        <v>0.20347222222214301</v>
      </c>
    </row>
    <row r="297" spans="9:10" x14ac:dyDescent="0.4">
      <c r="I297" s="111">
        <v>454</v>
      </c>
      <c r="J297" s="110">
        <v>0.204166666666587</v>
      </c>
    </row>
    <row r="298" spans="9:10" x14ac:dyDescent="0.4">
      <c r="I298" s="111">
        <v>455</v>
      </c>
      <c r="J298" s="110">
        <v>0.204861111111031</v>
      </c>
    </row>
    <row r="299" spans="9:10" x14ac:dyDescent="0.4">
      <c r="I299" s="111">
        <v>456</v>
      </c>
      <c r="J299" s="110">
        <v>0.205555555555475</v>
      </c>
    </row>
    <row r="300" spans="9:10" x14ac:dyDescent="0.4">
      <c r="I300" s="111">
        <v>457</v>
      </c>
      <c r="J300" s="110">
        <v>0.206249999999919</v>
      </c>
    </row>
    <row r="301" spans="9:10" x14ac:dyDescent="0.4">
      <c r="I301" s="111">
        <v>458</v>
      </c>
      <c r="J301" s="110">
        <v>0.206944444444363</v>
      </c>
    </row>
    <row r="302" spans="9:10" ht="19.5" thickBot="1" x14ac:dyDescent="0.45">
      <c r="I302" s="120">
        <v>459</v>
      </c>
      <c r="J302" s="121">
        <v>0.20763888888880699</v>
      </c>
    </row>
    <row r="303" spans="9:10" x14ac:dyDescent="0.4">
      <c r="I303" s="122">
        <v>500</v>
      </c>
      <c r="J303" s="123">
        <v>0.20833333333325099</v>
      </c>
    </row>
    <row r="304" spans="9:10" x14ac:dyDescent="0.4">
      <c r="I304" s="111">
        <v>501</v>
      </c>
      <c r="J304" s="110">
        <v>0.20902777777769499</v>
      </c>
    </row>
    <row r="305" spans="9:10" x14ac:dyDescent="0.4">
      <c r="I305" s="111">
        <v>502</v>
      </c>
      <c r="J305" s="110">
        <v>0.20972222222213899</v>
      </c>
    </row>
    <row r="306" spans="9:10" x14ac:dyDescent="0.4">
      <c r="I306" s="111">
        <v>503</v>
      </c>
      <c r="J306" s="110">
        <v>0.21041666666658301</v>
      </c>
    </row>
    <row r="307" spans="9:10" x14ac:dyDescent="0.4">
      <c r="I307" s="111">
        <v>504</v>
      </c>
      <c r="J307" s="110">
        <v>0.21111111111102701</v>
      </c>
    </row>
    <row r="308" spans="9:10" x14ac:dyDescent="0.4">
      <c r="I308" s="111">
        <v>505</v>
      </c>
      <c r="J308" s="110">
        <v>0.21180555555547101</v>
      </c>
    </row>
    <row r="309" spans="9:10" x14ac:dyDescent="0.4">
      <c r="I309" s="111">
        <v>506</v>
      </c>
      <c r="J309" s="110">
        <v>0.21249999999991501</v>
      </c>
    </row>
    <row r="310" spans="9:10" x14ac:dyDescent="0.4">
      <c r="I310" s="111">
        <v>507</v>
      </c>
      <c r="J310" s="110">
        <v>0.213194444444359</v>
      </c>
    </row>
    <row r="311" spans="9:10" x14ac:dyDescent="0.4">
      <c r="I311" s="111">
        <v>508</v>
      </c>
      <c r="J311" s="110">
        <v>0.213888888888803</v>
      </c>
    </row>
    <row r="312" spans="9:10" x14ac:dyDescent="0.4">
      <c r="I312" s="111">
        <v>509</v>
      </c>
      <c r="J312" s="110">
        <v>0.214583333333247</v>
      </c>
    </row>
    <row r="313" spans="9:10" x14ac:dyDescent="0.4">
      <c r="I313" s="111">
        <v>510</v>
      </c>
      <c r="J313" s="110">
        <v>0.215277777777691</v>
      </c>
    </row>
    <row r="314" spans="9:10" x14ac:dyDescent="0.4">
      <c r="I314" s="111">
        <v>511</v>
      </c>
      <c r="J314" s="110">
        <v>0.215972222222135</v>
      </c>
    </row>
    <row r="315" spans="9:10" x14ac:dyDescent="0.4">
      <c r="I315" s="111">
        <v>512</v>
      </c>
      <c r="J315" s="110">
        <v>0.21666666666657899</v>
      </c>
    </row>
    <row r="316" spans="9:10" x14ac:dyDescent="0.4">
      <c r="I316" s="111">
        <v>513</v>
      </c>
      <c r="J316" s="110">
        <v>0.21736111111102299</v>
      </c>
    </row>
    <row r="317" spans="9:10" x14ac:dyDescent="0.4">
      <c r="I317" s="111">
        <v>514</v>
      </c>
      <c r="J317" s="110">
        <v>0.21805555555546699</v>
      </c>
    </row>
    <row r="318" spans="9:10" x14ac:dyDescent="0.4">
      <c r="I318" s="111">
        <v>515</v>
      </c>
      <c r="J318" s="110">
        <v>0.21874999999991099</v>
      </c>
    </row>
    <row r="319" spans="9:10" x14ac:dyDescent="0.4">
      <c r="I319" s="111">
        <v>516</v>
      </c>
      <c r="J319" s="110">
        <v>0.21944444444435501</v>
      </c>
    </row>
    <row r="320" spans="9:10" x14ac:dyDescent="0.4">
      <c r="I320" s="111">
        <v>517</v>
      </c>
      <c r="J320" s="110">
        <v>0.22013888888879901</v>
      </c>
    </row>
    <row r="321" spans="9:10" x14ac:dyDescent="0.4">
      <c r="I321" s="111">
        <v>518</v>
      </c>
      <c r="J321" s="110">
        <v>0.22083333333324301</v>
      </c>
    </row>
    <row r="322" spans="9:10" x14ac:dyDescent="0.4">
      <c r="I322" s="111">
        <v>519</v>
      </c>
      <c r="J322" s="110">
        <v>0.22152777777768701</v>
      </c>
    </row>
    <row r="323" spans="9:10" x14ac:dyDescent="0.4">
      <c r="I323" s="111">
        <v>520</v>
      </c>
      <c r="J323" s="110">
        <v>0.22222222222213101</v>
      </c>
    </row>
    <row r="324" spans="9:10" x14ac:dyDescent="0.4">
      <c r="I324" s="111">
        <v>521</v>
      </c>
      <c r="J324" s="110">
        <v>0.222916666666575</v>
      </c>
    </row>
    <row r="325" spans="9:10" x14ac:dyDescent="0.4">
      <c r="I325" s="111">
        <v>522</v>
      </c>
      <c r="J325" s="110">
        <v>0.223611111111019</v>
      </c>
    </row>
    <row r="326" spans="9:10" x14ac:dyDescent="0.4">
      <c r="I326" s="111">
        <v>523</v>
      </c>
      <c r="J326" s="110">
        <v>0.224305555555463</v>
      </c>
    </row>
    <row r="327" spans="9:10" x14ac:dyDescent="0.4">
      <c r="I327" s="111">
        <v>524</v>
      </c>
      <c r="J327" s="110">
        <v>0.224999999999907</v>
      </c>
    </row>
    <row r="328" spans="9:10" x14ac:dyDescent="0.4">
      <c r="I328" s="111">
        <v>525</v>
      </c>
      <c r="J328" s="110">
        <v>0.22569444444435099</v>
      </c>
    </row>
    <row r="329" spans="9:10" x14ac:dyDescent="0.4">
      <c r="I329" s="111">
        <v>526</v>
      </c>
      <c r="J329" s="110">
        <v>0.22638888888879499</v>
      </c>
    </row>
    <row r="330" spans="9:10" x14ac:dyDescent="0.4">
      <c r="I330" s="111">
        <v>527</v>
      </c>
      <c r="J330" s="110">
        <v>0.22708333333323899</v>
      </c>
    </row>
    <row r="331" spans="9:10" x14ac:dyDescent="0.4">
      <c r="I331" s="111">
        <v>528</v>
      </c>
      <c r="J331" s="110">
        <v>0.22777777777768299</v>
      </c>
    </row>
    <row r="332" spans="9:10" x14ac:dyDescent="0.4">
      <c r="I332" s="111">
        <v>529</v>
      </c>
      <c r="J332" s="110">
        <v>0.22847222222212701</v>
      </c>
    </row>
    <row r="333" spans="9:10" x14ac:dyDescent="0.4">
      <c r="I333" s="111">
        <v>530</v>
      </c>
      <c r="J333" s="110">
        <v>0.22916666666657101</v>
      </c>
    </row>
    <row r="334" spans="9:10" x14ac:dyDescent="0.4">
      <c r="I334" s="111">
        <v>531</v>
      </c>
      <c r="J334" s="110">
        <v>0.22986111111101501</v>
      </c>
    </row>
    <row r="335" spans="9:10" x14ac:dyDescent="0.4">
      <c r="I335" s="111">
        <v>532</v>
      </c>
      <c r="J335" s="110">
        <v>0.23055555555545901</v>
      </c>
    </row>
    <row r="336" spans="9:10" x14ac:dyDescent="0.4">
      <c r="I336" s="111">
        <v>533</v>
      </c>
      <c r="J336" s="110">
        <v>0.23124999999990301</v>
      </c>
    </row>
    <row r="337" spans="9:10" x14ac:dyDescent="0.4">
      <c r="I337" s="111">
        <v>534</v>
      </c>
      <c r="J337" s="110">
        <v>0.231944444444347</v>
      </c>
    </row>
    <row r="338" spans="9:10" x14ac:dyDescent="0.4">
      <c r="I338" s="111">
        <v>535</v>
      </c>
      <c r="J338" s="110">
        <v>0.232638888888791</v>
      </c>
    </row>
    <row r="339" spans="9:10" x14ac:dyDescent="0.4">
      <c r="I339" s="111">
        <v>536</v>
      </c>
      <c r="J339" s="110">
        <v>0.233333333333235</v>
      </c>
    </row>
    <row r="340" spans="9:10" x14ac:dyDescent="0.4">
      <c r="I340" s="111">
        <v>537</v>
      </c>
      <c r="J340" s="110">
        <v>0.234027777777679</v>
      </c>
    </row>
    <row r="341" spans="9:10" x14ac:dyDescent="0.4">
      <c r="I341" s="111">
        <v>538</v>
      </c>
      <c r="J341" s="110">
        <v>0.23472222222212299</v>
      </c>
    </row>
    <row r="342" spans="9:10" x14ac:dyDescent="0.4">
      <c r="I342" s="111">
        <v>539</v>
      </c>
      <c r="J342" s="110">
        <v>0.23541666666656699</v>
      </c>
    </row>
    <row r="343" spans="9:10" x14ac:dyDescent="0.4">
      <c r="I343" s="111">
        <v>540</v>
      </c>
      <c r="J343" s="110">
        <v>0.23611111111101099</v>
      </c>
    </row>
    <row r="344" spans="9:10" x14ac:dyDescent="0.4">
      <c r="I344" s="111">
        <v>541</v>
      </c>
      <c r="J344" s="110">
        <v>0.23680555555545499</v>
      </c>
    </row>
    <row r="345" spans="9:10" x14ac:dyDescent="0.4">
      <c r="I345" s="111">
        <v>542</v>
      </c>
      <c r="J345" s="110">
        <v>0.23749999999989899</v>
      </c>
    </row>
    <row r="346" spans="9:10" x14ac:dyDescent="0.4">
      <c r="I346" s="111">
        <v>543</v>
      </c>
      <c r="J346" s="110">
        <v>0.23819444444434301</v>
      </c>
    </row>
    <row r="347" spans="9:10" x14ac:dyDescent="0.4">
      <c r="I347" s="111">
        <v>544</v>
      </c>
      <c r="J347" s="110">
        <v>0.23888888888878701</v>
      </c>
    </row>
    <row r="348" spans="9:10" x14ac:dyDescent="0.4">
      <c r="I348" s="111">
        <v>545</v>
      </c>
      <c r="J348" s="110">
        <v>0.23958333333323101</v>
      </c>
    </row>
    <row r="349" spans="9:10" x14ac:dyDescent="0.4">
      <c r="I349" s="111">
        <v>546</v>
      </c>
      <c r="J349" s="110">
        <v>0.24027777777767501</v>
      </c>
    </row>
    <row r="350" spans="9:10" x14ac:dyDescent="0.4">
      <c r="I350" s="111">
        <v>547</v>
      </c>
      <c r="J350" s="110">
        <v>0.240972222222119</v>
      </c>
    </row>
    <row r="351" spans="9:10" x14ac:dyDescent="0.4">
      <c r="I351" s="111">
        <v>548</v>
      </c>
      <c r="J351" s="110">
        <v>0.241666666666563</v>
      </c>
    </row>
    <row r="352" spans="9:10" x14ac:dyDescent="0.4">
      <c r="I352" s="111">
        <v>549</v>
      </c>
      <c r="J352" s="110">
        <v>0.242361111111007</v>
      </c>
    </row>
    <row r="353" spans="9:10" x14ac:dyDescent="0.4">
      <c r="I353" s="111">
        <v>550</v>
      </c>
      <c r="J353" s="110">
        <v>0.243055555555451</v>
      </c>
    </row>
    <row r="354" spans="9:10" x14ac:dyDescent="0.4">
      <c r="I354" s="111">
        <v>551</v>
      </c>
      <c r="J354" s="110">
        <v>0.243749999999895</v>
      </c>
    </row>
    <row r="355" spans="9:10" x14ac:dyDescent="0.4">
      <c r="I355" s="111">
        <v>552</v>
      </c>
      <c r="J355" s="110">
        <v>0.24444444444433899</v>
      </c>
    </row>
    <row r="356" spans="9:10" x14ac:dyDescent="0.4">
      <c r="I356" s="111">
        <v>553</v>
      </c>
      <c r="J356" s="110">
        <v>0.24513888888878299</v>
      </c>
    </row>
    <row r="357" spans="9:10" x14ac:dyDescent="0.4">
      <c r="I357" s="111">
        <v>554</v>
      </c>
      <c r="J357" s="110">
        <v>0.24583333333322699</v>
      </c>
    </row>
    <row r="358" spans="9:10" x14ac:dyDescent="0.4">
      <c r="I358" s="111">
        <v>555</v>
      </c>
      <c r="J358" s="110">
        <v>0.24652777777767099</v>
      </c>
    </row>
    <row r="359" spans="9:10" x14ac:dyDescent="0.4">
      <c r="I359" s="111">
        <v>556</v>
      </c>
      <c r="J359" s="110">
        <v>0.24722222222211501</v>
      </c>
    </row>
    <row r="360" spans="9:10" x14ac:dyDescent="0.4">
      <c r="I360" s="111">
        <v>557</v>
      </c>
      <c r="J360" s="110">
        <v>0.24791666666655901</v>
      </c>
    </row>
    <row r="361" spans="9:10" x14ac:dyDescent="0.4">
      <c r="I361" s="111">
        <v>558</v>
      </c>
      <c r="J361" s="110">
        <v>0.24861111111100301</v>
      </c>
    </row>
    <row r="362" spans="9:10" ht="19.5" thickBot="1" x14ac:dyDescent="0.45">
      <c r="I362" s="120">
        <v>559</v>
      </c>
      <c r="J362" s="121">
        <v>0.24930555555544701</v>
      </c>
    </row>
    <row r="363" spans="9:10" x14ac:dyDescent="0.4">
      <c r="I363" s="122">
        <v>600</v>
      </c>
      <c r="J363" s="123">
        <v>0.249999999999891</v>
      </c>
    </row>
    <row r="364" spans="9:10" x14ac:dyDescent="0.4">
      <c r="I364" s="111">
        <v>601</v>
      </c>
      <c r="J364" s="110">
        <v>0.25069444444433497</v>
      </c>
    </row>
    <row r="365" spans="9:10" x14ac:dyDescent="0.4">
      <c r="I365" s="111">
        <v>602</v>
      </c>
      <c r="J365" s="110">
        <v>0.25138888888877903</v>
      </c>
    </row>
    <row r="366" spans="9:10" x14ac:dyDescent="0.4">
      <c r="I366" s="111">
        <v>603</v>
      </c>
      <c r="J366" s="110">
        <v>0.25208333333322303</v>
      </c>
    </row>
    <row r="367" spans="9:10" x14ac:dyDescent="0.4">
      <c r="I367" s="111">
        <v>604</v>
      </c>
      <c r="J367" s="110">
        <v>0.25277777777766702</v>
      </c>
    </row>
    <row r="368" spans="9:10" x14ac:dyDescent="0.4">
      <c r="I368" s="111">
        <v>605</v>
      </c>
      <c r="J368" s="110">
        <v>0.25347222222211102</v>
      </c>
    </row>
    <row r="369" spans="9:10" x14ac:dyDescent="0.4">
      <c r="I369" s="111">
        <v>606</v>
      </c>
      <c r="J369" s="110">
        <v>0.25416666666655502</v>
      </c>
    </row>
    <row r="370" spans="9:10" x14ac:dyDescent="0.4">
      <c r="I370" s="111">
        <v>607</v>
      </c>
      <c r="J370" s="110">
        <v>0.25486111111099902</v>
      </c>
    </row>
    <row r="371" spans="9:10" x14ac:dyDescent="0.4">
      <c r="I371" s="111">
        <v>608</v>
      </c>
      <c r="J371" s="110">
        <v>0.25555555555544301</v>
      </c>
    </row>
    <row r="372" spans="9:10" x14ac:dyDescent="0.4">
      <c r="I372" s="111">
        <v>609</v>
      </c>
      <c r="J372" s="110">
        <v>0.25624999999988701</v>
      </c>
    </row>
    <row r="373" spans="9:10" x14ac:dyDescent="0.4">
      <c r="I373" s="111">
        <v>610</v>
      </c>
      <c r="J373" s="110">
        <v>0.25694444444433101</v>
      </c>
    </row>
    <row r="374" spans="9:10" x14ac:dyDescent="0.4">
      <c r="I374" s="111">
        <v>611</v>
      </c>
      <c r="J374" s="110">
        <v>0.25763888888877601</v>
      </c>
    </row>
    <row r="375" spans="9:10" x14ac:dyDescent="0.4">
      <c r="I375" s="111">
        <v>612</v>
      </c>
      <c r="J375" s="110">
        <v>0.25833333333322001</v>
      </c>
    </row>
    <row r="376" spans="9:10" x14ac:dyDescent="0.4">
      <c r="I376" s="111">
        <v>613</v>
      </c>
      <c r="J376" s="110">
        <v>0.259027777777664</v>
      </c>
    </row>
    <row r="377" spans="9:10" x14ac:dyDescent="0.4">
      <c r="I377" s="111">
        <v>614</v>
      </c>
      <c r="J377" s="110">
        <v>0.259722222222108</v>
      </c>
    </row>
    <row r="378" spans="9:10" x14ac:dyDescent="0.4">
      <c r="I378" s="111">
        <v>615</v>
      </c>
      <c r="J378" s="110">
        <v>0.260416666666552</v>
      </c>
    </row>
    <row r="379" spans="9:10" x14ac:dyDescent="0.4">
      <c r="I379" s="111">
        <v>616</v>
      </c>
      <c r="J379" s="110">
        <v>0.261111111110996</v>
      </c>
    </row>
    <row r="380" spans="9:10" x14ac:dyDescent="0.4">
      <c r="I380" s="111">
        <v>617</v>
      </c>
      <c r="J380" s="110">
        <v>0.26180555555543999</v>
      </c>
    </row>
    <row r="381" spans="9:10" x14ac:dyDescent="0.4">
      <c r="I381" s="111">
        <v>618</v>
      </c>
      <c r="J381" s="110">
        <v>0.26249999999988399</v>
      </c>
    </row>
    <row r="382" spans="9:10" x14ac:dyDescent="0.4">
      <c r="I382" s="111">
        <v>619</v>
      </c>
      <c r="J382" s="110">
        <v>0.26319444444432799</v>
      </c>
    </row>
    <row r="383" spans="9:10" x14ac:dyDescent="0.4">
      <c r="I383" s="111">
        <v>620</v>
      </c>
      <c r="J383" s="110">
        <v>0.26388888888877199</v>
      </c>
    </row>
    <row r="384" spans="9:10" x14ac:dyDescent="0.4">
      <c r="I384" s="111">
        <v>621</v>
      </c>
      <c r="J384" s="110">
        <v>0.26458333333321599</v>
      </c>
    </row>
    <row r="385" spans="9:10" x14ac:dyDescent="0.4">
      <c r="I385" s="111">
        <v>622</v>
      </c>
      <c r="J385" s="110">
        <v>0.26527777777765998</v>
      </c>
    </row>
    <row r="386" spans="9:10" x14ac:dyDescent="0.4">
      <c r="I386" s="111">
        <v>623</v>
      </c>
      <c r="J386" s="110">
        <v>0.26597222222210398</v>
      </c>
    </row>
    <row r="387" spans="9:10" x14ac:dyDescent="0.4">
      <c r="I387" s="111">
        <v>624</v>
      </c>
      <c r="J387" s="110">
        <v>0.26666666666654798</v>
      </c>
    </row>
    <row r="388" spans="9:10" x14ac:dyDescent="0.4">
      <c r="I388" s="111">
        <v>625</v>
      </c>
      <c r="J388" s="110">
        <v>0.26736111111099198</v>
      </c>
    </row>
    <row r="389" spans="9:10" x14ac:dyDescent="0.4">
      <c r="I389" s="111">
        <v>626</v>
      </c>
      <c r="J389" s="110">
        <v>0.26805555555543598</v>
      </c>
    </row>
    <row r="390" spans="9:10" x14ac:dyDescent="0.4">
      <c r="I390" s="111">
        <v>627</v>
      </c>
      <c r="J390" s="110">
        <v>0.26874999999987997</v>
      </c>
    </row>
    <row r="391" spans="9:10" x14ac:dyDescent="0.4">
      <c r="I391" s="111">
        <v>628</v>
      </c>
      <c r="J391" s="110">
        <v>0.26944444444432403</v>
      </c>
    </row>
    <row r="392" spans="9:10" x14ac:dyDescent="0.4">
      <c r="I392" s="111">
        <v>629</v>
      </c>
      <c r="J392" s="110">
        <v>0.27013888888876803</v>
      </c>
    </row>
    <row r="393" spans="9:10" x14ac:dyDescent="0.4">
      <c r="I393" s="111">
        <v>630</v>
      </c>
      <c r="J393" s="110">
        <v>0.27083333333321202</v>
      </c>
    </row>
    <row r="394" spans="9:10" x14ac:dyDescent="0.4">
      <c r="I394" s="111">
        <v>631</v>
      </c>
      <c r="J394" s="110">
        <v>0.27152777777765702</v>
      </c>
    </row>
    <row r="395" spans="9:10" x14ac:dyDescent="0.4">
      <c r="I395" s="111">
        <v>632</v>
      </c>
      <c r="J395" s="110">
        <v>0.27222222222210102</v>
      </c>
    </row>
    <row r="396" spans="9:10" x14ac:dyDescent="0.4">
      <c r="I396" s="111">
        <v>633</v>
      </c>
      <c r="J396" s="110">
        <v>0.27291666666654502</v>
      </c>
    </row>
    <row r="397" spans="9:10" x14ac:dyDescent="0.4">
      <c r="I397" s="111">
        <v>634</v>
      </c>
      <c r="J397" s="110">
        <v>0.27361111111098901</v>
      </c>
    </row>
    <row r="398" spans="9:10" x14ac:dyDescent="0.4">
      <c r="I398" s="111">
        <v>635</v>
      </c>
      <c r="J398" s="110">
        <v>0.27430555555543301</v>
      </c>
    </row>
    <row r="399" spans="9:10" x14ac:dyDescent="0.4">
      <c r="I399" s="111">
        <v>636</v>
      </c>
      <c r="J399" s="110">
        <v>0.27499999999987701</v>
      </c>
    </row>
    <row r="400" spans="9:10" x14ac:dyDescent="0.4">
      <c r="I400" s="111">
        <v>637</v>
      </c>
      <c r="J400" s="110">
        <v>0.27569444444432101</v>
      </c>
    </row>
    <row r="401" spans="9:10" x14ac:dyDescent="0.4">
      <c r="I401" s="111">
        <v>638</v>
      </c>
      <c r="J401" s="110">
        <v>0.27638888888876501</v>
      </c>
    </row>
    <row r="402" spans="9:10" x14ac:dyDescent="0.4">
      <c r="I402" s="111">
        <v>639</v>
      </c>
      <c r="J402" s="110">
        <v>0.277083333333209</v>
      </c>
    </row>
    <row r="403" spans="9:10" x14ac:dyDescent="0.4">
      <c r="I403" s="111">
        <v>640</v>
      </c>
      <c r="J403" s="110">
        <v>0.277777777777653</v>
      </c>
    </row>
    <row r="404" spans="9:10" x14ac:dyDescent="0.4">
      <c r="I404" s="111">
        <v>641</v>
      </c>
      <c r="J404" s="110">
        <v>0.278472222222097</v>
      </c>
    </row>
    <row r="405" spans="9:10" x14ac:dyDescent="0.4">
      <c r="I405" s="111">
        <v>642</v>
      </c>
      <c r="J405" s="110">
        <v>0.279166666666541</v>
      </c>
    </row>
    <row r="406" spans="9:10" x14ac:dyDescent="0.4">
      <c r="I406" s="111">
        <v>643</v>
      </c>
      <c r="J406" s="110">
        <v>0.27986111111098499</v>
      </c>
    </row>
    <row r="407" spans="9:10" x14ac:dyDescent="0.4">
      <c r="I407" s="111">
        <v>644</v>
      </c>
      <c r="J407" s="110">
        <v>0.28055555555542899</v>
      </c>
    </row>
    <row r="408" spans="9:10" x14ac:dyDescent="0.4">
      <c r="I408" s="111">
        <v>645</v>
      </c>
      <c r="J408" s="110">
        <v>0.28124999999987299</v>
      </c>
    </row>
    <row r="409" spans="9:10" x14ac:dyDescent="0.4">
      <c r="I409" s="111">
        <v>646</v>
      </c>
      <c r="J409" s="110">
        <v>0.28194444444431699</v>
      </c>
    </row>
    <row r="410" spans="9:10" x14ac:dyDescent="0.4">
      <c r="I410" s="111">
        <v>647</v>
      </c>
      <c r="J410" s="110">
        <v>0.28263888888876099</v>
      </c>
    </row>
    <row r="411" spans="9:10" x14ac:dyDescent="0.4">
      <c r="I411" s="111">
        <v>648</v>
      </c>
      <c r="J411" s="110">
        <v>0.28333333333320498</v>
      </c>
    </row>
    <row r="412" spans="9:10" x14ac:dyDescent="0.4">
      <c r="I412" s="111">
        <v>649</v>
      </c>
      <c r="J412" s="110">
        <v>0.28402777777764998</v>
      </c>
    </row>
    <row r="413" spans="9:10" x14ac:dyDescent="0.4">
      <c r="I413" s="111">
        <v>650</v>
      </c>
      <c r="J413" s="110">
        <v>0.28472222222209398</v>
      </c>
    </row>
    <row r="414" spans="9:10" x14ac:dyDescent="0.4">
      <c r="I414" s="111">
        <v>651</v>
      </c>
      <c r="J414" s="110">
        <v>0.28541666666653798</v>
      </c>
    </row>
    <row r="415" spans="9:10" x14ac:dyDescent="0.4">
      <c r="I415" s="111">
        <v>652</v>
      </c>
      <c r="J415" s="110">
        <v>0.28611111111098197</v>
      </c>
    </row>
    <row r="416" spans="9:10" x14ac:dyDescent="0.4">
      <c r="I416" s="111">
        <v>653</v>
      </c>
      <c r="J416" s="110">
        <v>0.28680555555542597</v>
      </c>
    </row>
    <row r="417" spans="9:10" x14ac:dyDescent="0.4">
      <c r="I417" s="111">
        <v>654</v>
      </c>
      <c r="J417" s="110">
        <v>0.28749999999987003</v>
      </c>
    </row>
    <row r="418" spans="9:10" x14ac:dyDescent="0.4">
      <c r="I418" s="111">
        <v>655</v>
      </c>
      <c r="J418" s="110">
        <v>0.28819444444431402</v>
      </c>
    </row>
    <row r="419" spans="9:10" x14ac:dyDescent="0.4">
      <c r="I419" s="111">
        <v>656</v>
      </c>
      <c r="J419" s="110">
        <v>0.28888888888875802</v>
      </c>
    </row>
    <row r="420" spans="9:10" x14ac:dyDescent="0.4">
      <c r="I420" s="111">
        <v>657</v>
      </c>
      <c r="J420" s="110">
        <v>0.28958333333320202</v>
      </c>
    </row>
    <row r="421" spans="9:10" x14ac:dyDescent="0.4">
      <c r="I421" s="111">
        <v>658</v>
      </c>
      <c r="J421" s="110">
        <v>0.29027777777764602</v>
      </c>
    </row>
    <row r="422" spans="9:10" ht="19.5" thickBot="1" x14ac:dyDescent="0.45">
      <c r="I422" s="120">
        <v>659</v>
      </c>
      <c r="J422" s="121">
        <v>0.29097222222209002</v>
      </c>
    </row>
    <row r="423" spans="9:10" x14ac:dyDescent="0.4">
      <c r="I423" s="122">
        <v>700</v>
      </c>
      <c r="J423" s="123">
        <v>0.29166666666653401</v>
      </c>
    </row>
    <row r="424" spans="9:10" x14ac:dyDescent="0.4">
      <c r="I424" s="111">
        <v>701</v>
      </c>
      <c r="J424" s="110">
        <v>0.29236111111097801</v>
      </c>
    </row>
    <row r="425" spans="9:10" x14ac:dyDescent="0.4">
      <c r="I425" s="111">
        <v>702</v>
      </c>
      <c r="J425" s="110">
        <v>0.29305555555542201</v>
      </c>
    </row>
    <row r="426" spans="9:10" x14ac:dyDescent="0.4">
      <c r="I426" s="111">
        <v>703</v>
      </c>
      <c r="J426" s="110">
        <v>0.29374999999986601</v>
      </c>
    </row>
    <row r="427" spans="9:10" x14ac:dyDescent="0.4">
      <c r="I427" s="111">
        <v>704</v>
      </c>
      <c r="J427" s="110">
        <v>0.29444444444431001</v>
      </c>
    </row>
    <row r="428" spans="9:10" x14ac:dyDescent="0.4">
      <c r="I428" s="111">
        <v>705</v>
      </c>
      <c r="J428" s="110">
        <v>0.295138888888754</v>
      </c>
    </row>
    <row r="429" spans="9:10" x14ac:dyDescent="0.4">
      <c r="I429" s="111">
        <v>706</v>
      </c>
      <c r="J429" s="110">
        <v>0.295833333333198</v>
      </c>
    </row>
    <row r="430" spans="9:10" x14ac:dyDescent="0.4">
      <c r="I430" s="111">
        <v>707</v>
      </c>
      <c r="J430" s="110">
        <v>0.296527777777642</v>
      </c>
    </row>
    <row r="431" spans="9:10" x14ac:dyDescent="0.4">
      <c r="I431" s="111">
        <v>708</v>
      </c>
      <c r="J431" s="110">
        <v>0.297222222222086</v>
      </c>
    </row>
    <row r="432" spans="9:10" x14ac:dyDescent="0.4">
      <c r="I432" s="111">
        <v>709</v>
      </c>
      <c r="J432" s="110">
        <v>0.29791666666652999</v>
      </c>
    </row>
    <row r="433" spans="9:10" x14ac:dyDescent="0.4">
      <c r="I433" s="111">
        <v>710</v>
      </c>
      <c r="J433" s="110">
        <v>0.29861111111097399</v>
      </c>
    </row>
    <row r="434" spans="9:10" x14ac:dyDescent="0.4">
      <c r="I434" s="111">
        <v>711</v>
      </c>
      <c r="J434" s="110">
        <v>0.29930555555541799</v>
      </c>
    </row>
    <row r="435" spans="9:10" x14ac:dyDescent="0.4">
      <c r="I435" s="111">
        <v>712</v>
      </c>
      <c r="J435" s="110">
        <v>0.29999999999986199</v>
      </c>
    </row>
    <row r="436" spans="9:10" x14ac:dyDescent="0.4">
      <c r="I436" s="111">
        <v>713</v>
      </c>
      <c r="J436" s="110">
        <v>0.30069444444430599</v>
      </c>
    </row>
    <row r="437" spans="9:10" x14ac:dyDescent="0.4">
      <c r="I437" s="111">
        <v>714</v>
      </c>
      <c r="J437" s="110">
        <v>0.30138888888874998</v>
      </c>
    </row>
    <row r="438" spans="9:10" x14ac:dyDescent="0.4">
      <c r="I438" s="111">
        <v>715</v>
      </c>
      <c r="J438" s="110">
        <v>0.30208333333319398</v>
      </c>
    </row>
    <row r="439" spans="9:10" x14ac:dyDescent="0.4">
      <c r="I439" s="111">
        <v>716</v>
      </c>
      <c r="J439" s="110">
        <v>0.30277777777763798</v>
      </c>
    </row>
    <row r="440" spans="9:10" x14ac:dyDescent="0.4">
      <c r="I440" s="111">
        <v>717</v>
      </c>
      <c r="J440" s="110">
        <v>0.30347222222208198</v>
      </c>
    </row>
    <row r="441" spans="9:10" x14ac:dyDescent="0.4">
      <c r="I441" s="111">
        <v>718</v>
      </c>
      <c r="J441" s="110">
        <v>0.30416666666652598</v>
      </c>
    </row>
    <row r="442" spans="9:10" x14ac:dyDescent="0.4">
      <c r="I442" s="111">
        <v>719</v>
      </c>
      <c r="J442" s="110">
        <v>0.30486111111096997</v>
      </c>
    </row>
    <row r="443" spans="9:10" x14ac:dyDescent="0.4">
      <c r="I443" s="111">
        <v>720</v>
      </c>
      <c r="J443" s="110">
        <v>0.30555555555541403</v>
      </c>
    </row>
    <row r="444" spans="9:10" x14ac:dyDescent="0.4">
      <c r="I444" s="111">
        <v>721</v>
      </c>
      <c r="J444" s="110">
        <v>0.30624999999985802</v>
      </c>
    </row>
    <row r="445" spans="9:10" x14ac:dyDescent="0.4">
      <c r="I445" s="111">
        <v>722</v>
      </c>
      <c r="J445" s="110">
        <v>0.30694444444430202</v>
      </c>
    </row>
    <row r="446" spans="9:10" x14ac:dyDescent="0.4">
      <c r="I446" s="111">
        <v>723</v>
      </c>
      <c r="J446" s="110">
        <v>0.30763888888874602</v>
      </c>
    </row>
    <row r="447" spans="9:10" x14ac:dyDescent="0.4">
      <c r="I447" s="111">
        <v>724</v>
      </c>
      <c r="J447" s="110">
        <v>0.30833333333319002</v>
      </c>
    </row>
    <row r="448" spans="9:10" x14ac:dyDescent="0.4">
      <c r="I448" s="111">
        <v>725</v>
      </c>
      <c r="J448" s="110">
        <v>0.30902777777763402</v>
      </c>
    </row>
    <row r="449" spans="9:10" x14ac:dyDescent="0.4">
      <c r="I449" s="111">
        <v>726</v>
      </c>
      <c r="J449" s="110">
        <v>0.30972222222207801</v>
      </c>
    </row>
    <row r="450" spans="9:10" x14ac:dyDescent="0.4">
      <c r="I450" s="111">
        <v>727</v>
      </c>
      <c r="J450" s="110">
        <v>0.31041666666652201</v>
      </c>
    </row>
    <row r="451" spans="9:10" x14ac:dyDescent="0.4">
      <c r="I451" s="111">
        <v>728</v>
      </c>
      <c r="J451" s="110">
        <v>0.31111111111096601</v>
      </c>
    </row>
    <row r="452" spans="9:10" x14ac:dyDescent="0.4">
      <c r="I452" s="111">
        <v>729</v>
      </c>
      <c r="J452" s="110">
        <v>0.31180555555541001</v>
      </c>
    </row>
    <row r="453" spans="9:10" x14ac:dyDescent="0.4">
      <c r="I453" s="111">
        <v>730</v>
      </c>
      <c r="J453" s="110">
        <v>0.31249999999985401</v>
      </c>
    </row>
    <row r="454" spans="9:10" x14ac:dyDescent="0.4">
      <c r="I454" s="111">
        <v>731</v>
      </c>
      <c r="J454" s="110">
        <v>0.313194444444298</v>
      </c>
    </row>
    <row r="455" spans="9:10" x14ac:dyDescent="0.4">
      <c r="I455" s="111">
        <v>732</v>
      </c>
      <c r="J455" s="110">
        <v>0.313888888888742</v>
      </c>
    </row>
    <row r="456" spans="9:10" x14ac:dyDescent="0.4">
      <c r="I456" s="111">
        <v>733</v>
      </c>
      <c r="J456" s="110">
        <v>0.314583333333186</v>
      </c>
    </row>
    <row r="457" spans="9:10" x14ac:dyDescent="0.4">
      <c r="I457" s="111">
        <v>734</v>
      </c>
      <c r="J457" s="110">
        <v>0.31527777777763</v>
      </c>
    </row>
    <row r="458" spans="9:10" x14ac:dyDescent="0.4">
      <c r="I458" s="111">
        <v>735</v>
      </c>
      <c r="J458" s="110">
        <v>0.315972222222074</v>
      </c>
    </row>
    <row r="459" spans="9:10" x14ac:dyDescent="0.4">
      <c r="I459" s="111">
        <v>736</v>
      </c>
      <c r="J459" s="110">
        <v>0.31666666666651799</v>
      </c>
    </row>
    <row r="460" spans="9:10" x14ac:dyDescent="0.4">
      <c r="I460" s="111">
        <v>737</v>
      </c>
      <c r="J460" s="110">
        <v>0.31736111111096199</v>
      </c>
    </row>
    <row r="461" spans="9:10" x14ac:dyDescent="0.4">
      <c r="I461" s="111">
        <v>738</v>
      </c>
      <c r="J461" s="110">
        <v>0.31805555555540599</v>
      </c>
    </row>
    <row r="462" spans="9:10" x14ac:dyDescent="0.4">
      <c r="I462" s="111">
        <v>739</v>
      </c>
      <c r="J462" s="110">
        <v>0.31874999999984999</v>
      </c>
    </row>
    <row r="463" spans="9:10" x14ac:dyDescent="0.4">
      <c r="I463" s="111">
        <v>740</v>
      </c>
      <c r="J463" s="110">
        <v>0.31944444444429398</v>
      </c>
    </row>
    <row r="464" spans="9:10" x14ac:dyDescent="0.4">
      <c r="I464" s="111">
        <v>741</v>
      </c>
      <c r="J464" s="110">
        <v>0.32013888888873798</v>
      </c>
    </row>
    <row r="465" spans="9:10" x14ac:dyDescent="0.4">
      <c r="I465" s="111">
        <v>742</v>
      </c>
      <c r="J465" s="110">
        <v>0.32083333333318198</v>
      </c>
    </row>
    <row r="466" spans="9:10" x14ac:dyDescent="0.4">
      <c r="I466" s="111">
        <v>743</v>
      </c>
      <c r="J466" s="110">
        <v>0.32152777777762598</v>
      </c>
    </row>
    <row r="467" spans="9:10" x14ac:dyDescent="0.4">
      <c r="I467" s="111">
        <v>744</v>
      </c>
      <c r="J467" s="110">
        <v>0.32222222222206998</v>
      </c>
    </row>
    <row r="468" spans="9:10" x14ac:dyDescent="0.4">
      <c r="I468" s="111">
        <v>745</v>
      </c>
      <c r="J468" s="110">
        <v>0.32291666666651397</v>
      </c>
    </row>
    <row r="469" spans="9:10" x14ac:dyDescent="0.4">
      <c r="I469" s="111">
        <v>746</v>
      </c>
      <c r="J469" s="110">
        <v>0.32361111111095803</v>
      </c>
    </row>
    <row r="470" spans="9:10" x14ac:dyDescent="0.4">
      <c r="I470" s="111">
        <v>747</v>
      </c>
      <c r="J470" s="110">
        <v>0.32430555555540203</v>
      </c>
    </row>
    <row r="471" spans="9:10" x14ac:dyDescent="0.4">
      <c r="I471" s="111">
        <v>748</v>
      </c>
      <c r="J471" s="110">
        <v>0.32499999999984602</v>
      </c>
    </row>
    <row r="472" spans="9:10" x14ac:dyDescent="0.4">
      <c r="I472" s="111">
        <v>749</v>
      </c>
      <c r="J472" s="110">
        <v>0.32569444444429002</v>
      </c>
    </row>
    <row r="473" spans="9:10" x14ac:dyDescent="0.4">
      <c r="I473" s="111">
        <v>750</v>
      </c>
      <c r="J473" s="110">
        <v>0.32638888888873402</v>
      </c>
    </row>
    <row r="474" spans="9:10" x14ac:dyDescent="0.4">
      <c r="I474" s="111">
        <v>751</v>
      </c>
      <c r="J474" s="110">
        <v>0.32708333333317802</v>
      </c>
    </row>
    <row r="475" spans="9:10" x14ac:dyDescent="0.4">
      <c r="I475" s="111">
        <v>752</v>
      </c>
      <c r="J475" s="110">
        <v>0.32777777777762201</v>
      </c>
    </row>
    <row r="476" spans="9:10" x14ac:dyDescent="0.4">
      <c r="I476" s="111">
        <v>753</v>
      </c>
      <c r="J476" s="110">
        <v>0.32847222222206601</v>
      </c>
    </row>
    <row r="477" spans="9:10" x14ac:dyDescent="0.4">
      <c r="I477" s="111">
        <v>754</v>
      </c>
      <c r="J477" s="110">
        <v>0.32916666666651001</v>
      </c>
    </row>
    <row r="478" spans="9:10" x14ac:dyDescent="0.4">
      <c r="I478" s="111">
        <v>755</v>
      </c>
      <c r="J478" s="110">
        <v>0.32986111111095401</v>
      </c>
    </row>
    <row r="479" spans="9:10" x14ac:dyDescent="0.4">
      <c r="I479" s="111">
        <v>756</v>
      </c>
      <c r="J479" s="110">
        <v>0.33055555555539801</v>
      </c>
    </row>
    <row r="480" spans="9:10" x14ac:dyDescent="0.4">
      <c r="I480" s="111">
        <v>757</v>
      </c>
      <c r="J480" s="110">
        <v>0.331249999999842</v>
      </c>
    </row>
    <row r="481" spans="9:10" x14ac:dyDescent="0.4">
      <c r="I481" s="111">
        <v>758</v>
      </c>
      <c r="J481" s="110">
        <v>0.331944444444286</v>
      </c>
    </row>
    <row r="482" spans="9:10" ht="19.5" thickBot="1" x14ac:dyDescent="0.45">
      <c r="I482" s="120">
        <v>759</v>
      </c>
      <c r="J482" s="121">
        <v>0.33263888888873</v>
      </c>
    </row>
    <row r="483" spans="9:10" x14ac:dyDescent="0.4">
      <c r="I483" s="122">
        <v>800</v>
      </c>
      <c r="J483" s="123">
        <v>0.333333333333177</v>
      </c>
    </row>
    <row r="484" spans="9:10" x14ac:dyDescent="0.4">
      <c r="I484" s="111">
        <v>801</v>
      </c>
      <c r="J484" s="110">
        <v>0.33402777777762099</v>
      </c>
    </row>
    <row r="485" spans="9:10" x14ac:dyDescent="0.4">
      <c r="I485" s="111">
        <v>802</v>
      </c>
      <c r="J485" s="110">
        <v>0.33472222222206499</v>
      </c>
    </row>
    <row r="486" spans="9:10" x14ac:dyDescent="0.4">
      <c r="I486" s="111">
        <v>803</v>
      </c>
      <c r="J486" s="110">
        <v>0.33541666666650899</v>
      </c>
    </row>
    <row r="487" spans="9:10" x14ac:dyDescent="0.4">
      <c r="I487" s="111">
        <v>804</v>
      </c>
      <c r="J487" s="110">
        <v>0.33611111111095399</v>
      </c>
    </row>
    <row r="488" spans="9:10" x14ac:dyDescent="0.4">
      <c r="I488" s="111">
        <v>805</v>
      </c>
      <c r="J488" s="110">
        <v>0.33680555555539698</v>
      </c>
    </row>
    <row r="489" spans="9:10" x14ac:dyDescent="0.4">
      <c r="I489" s="111">
        <v>806</v>
      </c>
      <c r="J489" s="110">
        <v>0.33749999999984098</v>
      </c>
    </row>
    <row r="490" spans="9:10" x14ac:dyDescent="0.4">
      <c r="I490" s="111">
        <v>807</v>
      </c>
      <c r="J490" s="110">
        <v>0.33819444444428498</v>
      </c>
    </row>
    <row r="491" spans="9:10" x14ac:dyDescent="0.4">
      <c r="I491" s="111">
        <v>808</v>
      </c>
      <c r="J491" s="110">
        <v>0.33888888888872898</v>
      </c>
    </row>
    <row r="492" spans="9:10" x14ac:dyDescent="0.4">
      <c r="I492" s="111">
        <v>809</v>
      </c>
      <c r="J492" s="110">
        <v>0.33958333333317298</v>
      </c>
    </row>
    <row r="493" spans="9:10" x14ac:dyDescent="0.4">
      <c r="I493" s="111">
        <v>810</v>
      </c>
      <c r="J493" s="110">
        <v>0.34027777777761697</v>
      </c>
    </row>
    <row r="494" spans="9:10" x14ac:dyDescent="0.4">
      <c r="I494" s="111">
        <v>811</v>
      </c>
      <c r="J494" s="110">
        <v>0.34097222222206103</v>
      </c>
    </row>
    <row r="495" spans="9:10" x14ac:dyDescent="0.4">
      <c r="I495" s="111">
        <v>812</v>
      </c>
      <c r="J495" s="110">
        <v>0.34166666666650503</v>
      </c>
    </row>
    <row r="496" spans="9:10" x14ac:dyDescent="0.4">
      <c r="I496" s="111">
        <v>813</v>
      </c>
      <c r="J496" s="110">
        <v>0.34236111111094902</v>
      </c>
    </row>
    <row r="497" spans="9:10" x14ac:dyDescent="0.4">
      <c r="I497" s="111">
        <v>814</v>
      </c>
      <c r="J497" s="110">
        <v>0.34305555555539302</v>
      </c>
    </row>
    <row r="498" spans="9:10" x14ac:dyDescent="0.4">
      <c r="I498" s="111">
        <v>815</v>
      </c>
      <c r="J498" s="110">
        <v>0.34374999999983702</v>
      </c>
    </row>
    <row r="499" spans="9:10" x14ac:dyDescent="0.4">
      <c r="I499" s="111">
        <v>816</v>
      </c>
      <c r="J499" s="110">
        <v>0.34444444444428102</v>
      </c>
    </row>
    <row r="500" spans="9:10" x14ac:dyDescent="0.4">
      <c r="I500" s="111">
        <v>817</v>
      </c>
      <c r="J500" s="110">
        <v>0.34513888888872502</v>
      </c>
    </row>
    <row r="501" spans="9:10" x14ac:dyDescent="0.4">
      <c r="I501" s="111">
        <v>818</v>
      </c>
      <c r="J501" s="110">
        <v>0.34583333333316901</v>
      </c>
    </row>
    <row r="502" spans="9:10" x14ac:dyDescent="0.4">
      <c r="I502" s="111">
        <v>819</v>
      </c>
      <c r="J502" s="110">
        <v>0.34652777777761301</v>
      </c>
    </row>
    <row r="503" spans="9:10" x14ac:dyDescent="0.4">
      <c r="I503" s="111">
        <v>820</v>
      </c>
      <c r="J503" s="110">
        <v>0.34722222222205701</v>
      </c>
    </row>
    <row r="504" spans="9:10" x14ac:dyDescent="0.4">
      <c r="I504" s="111">
        <v>821</v>
      </c>
      <c r="J504" s="110">
        <v>0.34791666666650101</v>
      </c>
    </row>
    <row r="505" spans="9:10" x14ac:dyDescent="0.4">
      <c r="I505" s="111">
        <v>822</v>
      </c>
      <c r="J505" s="110">
        <v>0.348611111110945</v>
      </c>
    </row>
    <row r="506" spans="9:10" x14ac:dyDescent="0.4">
      <c r="I506" s="111">
        <v>823</v>
      </c>
      <c r="J506" s="110">
        <v>0.349305555555389</v>
      </c>
    </row>
    <row r="507" spans="9:10" x14ac:dyDescent="0.4">
      <c r="I507" s="111">
        <v>824</v>
      </c>
      <c r="J507" s="110">
        <v>0.349999999999833</v>
      </c>
    </row>
    <row r="508" spans="9:10" x14ac:dyDescent="0.4">
      <c r="I508" s="111">
        <v>825</v>
      </c>
      <c r="J508" s="110">
        <v>0.350694444444277</v>
      </c>
    </row>
    <row r="509" spans="9:10" x14ac:dyDescent="0.4">
      <c r="I509" s="111">
        <v>826</v>
      </c>
      <c r="J509" s="110">
        <v>0.351388888888721</v>
      </c>
    </row>
    <row r="510" spans="9:10" x14ac:dyDescent="0.4">
      <c r="I510" s="111">
        <v>827</v>
      </c>
      <c r="J510" s="110">
        <v>0.35208333333316499</v>
      </c>
    </row>
    <row r="511" spans="9:10" x14ac:dyDescent="0.4">
      <c r="I511" s="111">
        <v>828</v>
      </c>
      <c r="J511" s="110">
        <v>0.35277777777760899</v>
      </c>
    </row>
    <row r="512" spans="9:10" x14ac:dyDescent="0.4">
      <c r="I512" s="111">
        <v>829</v>
      </c>
      <c r="J512" s="110">
        <v>0.35347222222205299</v>
      </c>
    </row>
    <row r="513" spans="9:10" x14ac:dyDescent="0.4">
      <c r="I513" s="111">
        <v>830</v>
      </c>
      <c r="J513" s="110">
        <v>0.35416666666649699</v>
      </c>
    </row>
    <row r="514" spans="9:10" x14ac:dyDescent="0.4">
      <c r="I514" s="111">
        <v>831</v>
      </c>
      <c r="J514" s="110">
        <v>0.35486111111094099</v>
      </c>
    </row>
    <row r="515" spans="9:10" x14ac:dyDescent="0.4">
      <c r="I515" s="111">
        <v>832</v>
      </c>
      <c r="J515" s="110">
        <v>0.35555555555538498</v>
      </c>
    </row>
    <row r="516" spans="9:10" x14ac:dyDescent="0.4">
      <c r="I516" s="111">
        <v>833</v>
      </c>
      <c r="J516" s="110">
        <v>0.35624999999982898</v>
      </c>
    </row>
    <row r="517" spans="9:10" x14ac:dyDescent="0.4">
      <c r="I517" s="111">
        <v>834</v>
      </c>
      <c r="J517" s="110">
        <v>0.35694444444427298</v>
      </c>
    </row>
    <row r="518" spans="9:10" x14ac:dyDescent="0.4">
      <c r="I518" s="111">
        <v>835</v>
      </c>
      <c r="J518" s="110">
        <v>0.35763888888871698</v>
      </c>
    </row>
    <row r="519" spans="9:10" x14ac:dyDescent="0.4">
      <c r="I519" s="111">
        <v>836</v>
      </c>
      <c r="J519" s="110">
        <v>0.35833333333316097</v>
      </c>
    </row>
    <row r="520" spans="9:10" x14ac:dyDescent="0.4">
      <c r="I520" s="111">
        <v>837</v>
      </c>
      <c r="J520" s="110">
        <v>0.35902777777760497</v>
      </c>
    </row>
    <row r="521" spans="9:10" x14ac:dyDescent="0.4">
      <c r="I521" s="111">
        <v>838</v>
      </c>
      <c r="J521" s="110">
        <v>0.35972222222204903</v>
      </c>
    </row>
    <row r="522" spans="9:10" x14ac:dyDescent="0.4">
      <c r="I522" s="111">
        <v>839</v>
      </c>
      <c r="J522" s="110">
        <v>0.36041666666649302</v>
      </c>
    </row>
    <row r="523" spans="9:10" x14ac:dyDescent="0.4">
      <c r="I523" s="111">
        <v>840</v>
      </c>
      <c r="J523" s="110">
        <v>0.36111111111093702</v>
      </c>
    </row>
    <row r="524" spans="9:10" x14ac:dyDescent="0.4">
      <c r="I524" s="111">
        <v>841</v>
      </c>
      <c r="J524" s="110">
        <v>0.36180555555538102</v>
      </c>
    </row>
    <row r="525" spans="9:10" x14ac:dyDescent="0.4">
      <c r="I525" s="111">
        <v>842</v>
      </c>
      <c r="J525" s="110">
        <v>0.36249999999982502</v>
      </c>
    </row>
    <row r="526" spans="9:10" x14ac:dyDescent="0.4">
      <c r="I526" s="111">
        <v>843</v>
      </c>
      <c r="J526" s="110">
        <v>0.36319444444426902</v>
      </c>
    </row>
    <row r="527" spans="9:10" x14ac:dyDescent="0.4">
      <c r="I527" s="111">
        <v>844</v>
      </c>
      <c r="J527" s="110">
        <v>0.36388888888871301</v>
      </c>
    </row>
    <row r="528" spans="9:10" x14ac:dyDescent="0.4">
      <c r="I528" s="111">
        <v>845</v>
      </c>
      <c r="J528" s="110">
        <v>0.36458333333315701</v>
      </c>
    </row>
    <row r="529" spans="9:10" x14ac:dyDescent="0.4">
      <c r="I529" s="111">
        <v>846</v>
      </c>
      <c r="J529" s="110">
        <v>0.36527777777760101</v>
      </c>
    </row>
    <row r="530" spans="9:10" x14ac:dyDescent="0.4">
      <c r="I530" s="111">
        <v>847</v>
      </c>
      <c r="J530" s="110">
        <v>0.36597222222204501</v>
      </c>
    </row>
    <row r="531" spans="9:10" x14ac:dyDescent="0.4">
      <c r="I531" s="111">
        <v>848</v>
      </c>
      <c r="J531" s="110">
        <v>0.36666666666648901</v>
      </c>
    </row>
    <row r="532" spans="9:10" x14ac:dyDescent="0.4">
      <c r="I532" s="111">
        <v>849</v>
      </c>
      <c r="J532" s="110">
        <v>0.367361111110933</v>
      </c>
    </row>
    <row r="533" spans="9:10" x14ac:dyDescent="0.4">
      <c r="I533" s="111">
        <v>850</v>
      </c>
      <c r="J533" s="110">
        <v>0.368055555555377</v>
      </c>
    </row>
    <row r="534" spans="9:10" x14ac:dyDescent="0.4">
      <c r="I534" s="111">
        <v>851</v>
      </c>
      <c r="J534" s="110">
        <v>0.368749999999821</v>
      </c>
    </row>
    <row r="535" spans="9:10" x14ac:dyDescent="0.4">
      <c r="I535" s="111">
        <v>852</v>
      </c>
      <c r="J535" s="110">
        <v>0.369444444444265</v>
      </c>
    </row>
    <row r="536" spans="9:10" x14ac:dyDescent="0.4">
      <c r="I536" s="111">
        <v>853</v>
      </c>
      <c r="J536" s="110">
        <v>0.37013888888870899</v>
      </c>
    </row>
    <row r="537" spans="9:10" x14ac:dyDescent="0.4">
      <c r="I537" s="111">
        <v>854</v>
      </c>
      <c r="J537" s="110">
        <v>0.37083333333315299</v>
      </c>
    </row>
    <row r="538" spans="9:10" x14ac:dyDescent="0.4">
      <c r="I538" s="111">
        <v>855</v>
      </c>
      <c r="J538" s="110">
        <v>0.37152777777759699</v>
      </c>
    </row>
    <row r="539" spans="9:10" x14ac:dyDescent="0.4">
      <c r="I539" s="111">
        <v>856</v>
      </c>
      <c r="J539" s="110">
        <v>0.37222222222204099</v>
      </c>
    </row>
    <row r="540" spans="9:10" x14ac:dyDescent="0.4">
      <c r="I540" s="111">
        <v>857</v>
      </c>
      <c r="J540" s="110">
        <v>0.37291666666648499</v>
      </c>
    </row>
    <row r="541" spans="9:10" x14ac:dyDescent="0.4">
      <c r="I541" s="111">
        <v>858</v>
      </c>
      <c r="J541" s="110">
        <v>0.37361111111092898</v>
      </c>
    </row>
    <row r="542" spans="9:10" ht="19.5" thickBot="1" x14ac:dyDescent="0.45">
      <c r="I542" s="120">
        <v>859</v>
      </c>
      <c r="J542" s="121">
        <v>0.37430555555537298</v>
      </c>
    </row>
    <row r="543" spans="9:10" x14ac:dyDescent="0.4">
      <c r="I543" s="122">
        <v>900</v>
      </c>
      <c r="J543" s="123">
        <v>0.37499999999982098</v>
      </c>
    </row>
    <row r="544" spans="9:10" x14ac:dyDescent="0.4">
      <c r="I544" s="111">
        <v>901</v>
      </c>
      <c r="J544" s="110">
        <v>0.37569444444426497</v>
      </c>
    </row>
    <row r="545" spans="9:10" x14ac:dyDescent="0.4">
      <c r="I545" s="111">
        <v>902</v>
      </c>
      <c r="J545" s="110">
        <v>0.37638888888870897</v>
      </c>
    </row>
    <row r="546" spans="9:10" x14ac:dyDescent="0.4">
      <c r="I546" s="111">
        <v>903</v>
      </c>
      <c r="J546" s="110">
        <v>0.37708333333315303</v>
      </c>
    </row>
    <row r="547" spans="9:10" x14ac:dyDescent="0.4">
      <c r="I547" s="111">
        <v>904</v>
      </c>
      <c r="J547" s="110">
        <v>0.37777777777759702</v>
      </c>
    </row>
    <row r="548" spans="9:10" x14ac:dyDescent="0.4">
      <c r="I548" s="111">
        <v>905</v>
      </c>
      <c r="J548" s="110">
        <v>0.37847222222204102</v>
      </c>
    </row>
    <row r="549" spans="9:10" x14ac:dyDescent="0.4">
      <c r="I549" s="111">
        <v>906</v>
      </c>
      <c r="J549" s="110">
        <v>0.37916666666648502</v>
      </c>
    </row>
    <row r="550" spans="9:10" x14ac:dyDescent="0.4">
      <c r="I550" s="111">
        <v>907</v>
      </c>
      <c r="J550" s="110">
        <v>0.37986111111092902</v>
      </c>
    </row>
    <row r="551" spans="9:10" x14ac:dyDescent="0.4">
      <c r="I551" s="111">
        <v>908</v>
      </c>
      <c r="J551" s="110">
        <v>0.38055555555537302</v>
      </c>
    </row>
    <row r="552" spans="9:10" x14ac:dyDescent="0.4">
      <c r="I552" s="111">
        <v>909</v>
      </c>
      <c r="J552" s="110">
        <v>0.38124999999981701</v>
      </c>
    </row>
    <row r="553" spans="9:10" x14ac:dyDescent="0.4">
      <c r="I553" s="111">
        <v>910</v>
      </c>
      <c r="J553" s="110">
        <v>0.38194444444426101</v>
      </c>
    </row>
    <row r="554" spans="9:10" x14ac:dyDescent="0.4">
      <c r="I554" s="111">
        <v>911</v>
      </c>
      <c r="J554" s="110">
        <v>0.38263888888870501</v>
      </c>
    </row>
    <row r="555" spans="9:10" x14ac:dyDescent="0.4">
      <c r="I555" s="111">
        <v>912</v>
      </c>
      <c r="J555" s="110">
        <v>0.38333333333314901</v>
      </c>
    </row>
    <row r="556" spans="9:10" x14ac:dyDescent="0.4">
      <c r="I556" s="111">
        <v>913</v>
      </c>
      <c r="J556" s="110">
        <v>0.384027777777593</v>
      </c>
    </row>
    <row r="557" spans="9:10" x14ac:dyDescent="0.4">
      <c r="I557" s="111">
        <v>914</v>
      </c>
      <c r="J557" s="110">
        <v>0.384722222222037</v>
      </c>
    </row>
    <row r="558" spans="9:10" x14ac:dyDescent="0.4">
      <c r="I558" s="111">
        <v>915</v>
      </c>
      <c r="J558" s="110">
        <v>0.385416666666481</v>
      </c>
    </row>
    <row r="559" spans="9:10" x14ac:dyDescent="0.4">
      <c r="I559" s="111">
        <v>916</v>
      </c>
      <c r="J559" s="110">
        <v>0.386111111110925</v>
      </c>
    </row>
    <row r="560" spans="9:10" x14ac:dyDescent="0.4">
      <c r="I560" s="111">
        <v>917</v>
      </c>
      <c r="J560" s="110">
        <v>0.386805555555369</v>
      </c>
    </row>
    <row r="561" spans="9:10" x14ac:dyDescent="0.4">
      <c r="I561" s="111">
        <v>918</v>
      </c>
      <c r="J561" s="110">
        <v>0.38749999999981399</v>
      </c>
    </row>
    <row r="562" spans="9:10" x14ac:dyDescent="0.4">
      <c r="I562" s="111">
        <v>919</v>
      </c>
      <c r="J562" s="110">
        <v>0.38819444444425799</v>
      </c>
    </row>
    <row r="563" spans="9:10" x14ac:dyDescent="0.4">
      <c r="I563" s="111">
        <v>920</v>
      </c>
      <c r="J563" s="110">
        <v>0.38888888888870199</v>
      </c>
    </row>
    <row r="564" spans="9:10" x14ac:dyDescent="0.4">
      <c r="I564" s="111">
        <v>921</v>
      </c>
      <c r="J564" s="110">
        <v>0.38958333333314599</v>
      </c>
    </row>
    <row r="565" spans="9:10" x14ac:dyDescent="0.4">
      <c r="I565" s="111">
        <v>922</v>
      </c>
      <c r="J565" s="110">
        <v>0.39027777777758998</v>
      </c>
    </row>
    <row r="566" spans="9:10" x14ac:dyDescent="0.4">
      <c r="I566" s="111">
        <v>923</v>
      </c>
      <c r="J566" s="110">
        <v>0.39097222222203398</v>
      </c>
    </row>
    <row r="567" spans="9:10" x14ac:dyDescent="0.4">
      <c r="I567" s="111">
        <v>924</v>
      </c>
      <c r="J567" s="110">
        <v>0.39166666666647798</v>
      </c>
    </row>
    <row r="568" spans="9:10" x14ac:dyDescent="0.4">
      <c r="I568" s="111">
        <v>925</v>
      </c>
      <c r="J568" s="110">
        <v>0.39236111111092198</v>
      </c>
    </row>
    <row r="569" spans="9:10" x14ac:dyDescent="0.4">
      <c r="I569" s="111">
        <v>926</v>
      </c>
      <c r="J569" s="110">
        <v>0.39305555555536598</v>
      </c>
    </row>
    <row r="570" spans="9:10" x14ac:dyDescent="0.4">
      <c r="I570" s="111">
        <v>927</v>
      </c>
      <c r="J570" s="110">
        <v>0.39374999999980997</v>
      </c>
    </row>
    <row r="571" spans="9:10" x14ac:dyDescent="0.4">
      <c r="I571" s="111">
        <v>928</v>
      </c>
      <c r="J571" s="110">
        <v>0.39444444444425403</v>
      </c>
    </row>
    <row r="572" spans="9:10" x14ac:dyDescent="0.4">
      <c r="I572" s="111">
        <v>929</v>
      </c>
      <c r="J572" s="110">
        <v>0.39513888888869803</v>
      </c>
    </row>
    <row r="573" spans="9:10" x14ac:dyDescent="0.4">
      <c r="I573" s="111">
        <v>930</v>
      </c>
      <c r="J573" s="110">
        <v>0.39583333333314202</v>
      </c>
    </row>
    <row r="574" spans="9:10" x14ac:dyDescent="0.4">
      <c r="I574" s="111">
        <v>931</v>
      </c>
      <c r="J574" s="110">
        <v>0.39652777777758602</v>
      </c>
    </row>
    <row r="575" spans="9:10" x14ac:dyDescent="0.4">
      <c r="I575" s="111">
        <v>932</v>
      </c>
      <c r="J575" s="110">
        <v>0.39722222222203002</v>
      </c>
    </row>
    <row r="576" spans="9:10" x14ac:dyDescent="0.4">
      <c r="I576" s="111">
        <v>933</v>
      </c>
      <c r="J576" s="110">
        <v>0.39791666666647402</v>
      </c>
    </row>
    <row r="577" spans="9:10" x14ac:dyDescent="0.4">
      <c r="I577" s="111">
        <v>934</v>
      </c>
      <c r="J577" s="110">
        <v>0.39861111111091801</v>
      </c>
    </row>
    <row r="578" spans="9:10" x14ac:dyDescent="0.4">
      <c r="I578" s="111">
        <v>935</v>
      </c>
      <c r="J578" s="110">
        <v>0.39930555555536201</v>
      </c>
    </row>
    <row r="579" spans="9:10" x14ac:dyDescent="0.4">
      <c r="I579" s="111">
        <v>936</v>
      </c>
      <c r="J579" s="110">
        <v>0.39999999999980601</v>
      </c>
    </row>
    <row r="580" spans="9:10" x14ac:dyDescent="0.4">
      <c r="I580" s="111">
        <v>937</v>
      </c>
      <c r="J580" s="110">
        <v>0.40069444444425101</v>
      </c>
    </row>
    <row r="581" spans="9:10" x14ac:dyDescent="0.4">
      <c r="I581" s="111">
        <v>938</v>
      </c>
      <c r="J581" s="110">
        <v>0.40138888888869501</v>
      </c>
    </row>
    <row r="582" spans="9:10" x14ac:dyDescent="0.4">
      <c r="I582" s="111">
        <v>939</v>
      </c>
      <c r="J582" s="110">
        <v>0.402083333333139</v>
      </c>
    </row>
    <row r="583" spans="9:10" x14ac:dyDescent="0.4">
      <c r="I583" s="111">
        <v>940</v>
      </c>
      <c r="J583" s="110">
        <v>0.402777777777583</v>
      </c>
    </row>
    <row r="584" spans="9:10" x14ac:dyDescent="0.4">
      <c r="I584" s="111">
        <v>941</v>
      </c>
      <c r="J584" s="110">
        <v>0.403472222222027</v>
      </c>
    </row>
    <row r="585" spans="9:10" x14ac:dyDescent="0.4">
      <c r="I585" s="111">
        <v>942</v>
      </c>
      <c r="J585" s="110">
        <v>0.404166666666471</v>
      </c>
    </row>
    <row r="586" spans="9:10" x14ac:dyDescent="0.4">
      <c r="I586" s="111">
        <v>943</v>
      </c>
      <c r="J586" s="110">
        <v>0.404861111110915</v>
      </c>
    </row>
    <row r="587" spans="9:10" x14ac:dyDescent="0.4">
      <c r="I587" s="111">
        <v>944</v>
      </c>
      <c r="J587" s="110">
        <v>0.40555555555535899</v>
      </c>
    </row>
    <row r="588" spans="9:10" x14ac:dyDescent="0.4">
      <c r="I588" s="111">
        <v>945</v>
      </c>
      <c r="J588" s="110">
        <v>0.40624999999980299</v>
      </c>
    </row>
    <row r="589" spans="9:10" x14ac:dyDescent="0.4">
      <c r="I589" s="111">
        <v>946</v>
      </c>
      <c r="J589" s="110">
        <v>0.40694444444424699</v>
      </c>
    </row>
    <row r="590" spans="9:10" x14ac:dyDescent="0.4">
      <c r="I590" s="111">
        <v>947</v>
      </c>
      <c r="J590" s="110">
        <v>0.40763888888869099</v>
      </c>
    </row>
    <row r="591" spans="9:10" x14ac:dyDescent="0.4">
      <c r="I591" s="111">
        <v>948</v>
      </c>
      <c r="J591" s="110">
        <v>0.40833333333313498</v>
      </c>
    </row>
    <row r="592" spans="9:10" x14ac:dyDescent="0.4">
      <c r="I592" s="111">
        <v>949</v>
      </c>
      <c r="J592" s="110">
        <v>0.40902777777757898</v>
      </c>
    </row>
    <row r="593" spans="9:10" x14ac:dyDescent="0.4">
      <c r="I593" s="111">
        <v>950</v>
      </c>
      <c r="J593" s="110">
        <v>0.40972222222202298</v>
      </c>
    </row>
    <row r="594" spans="9:10" x14ac:dyDescent="0.4">
      <c r="I594" s="111">
        <v>951</v>
      </c>
      <c r="J594" s="110">
        <v>0.41041666666646698</v>
      </c>
    </row>
    <row r="595" spans="9:10" x14ac:dyDescent="0.4">
      <c r="I595" s="111">
        <v>952</v>
      </c>
      <c r="J595" s="110">
        <v>0.41111111111091098</v>
      </c>
    </row>
    <row r="596" spans="9:10" x14ac:dyDescent="0.4">
      <c r="I596" s="111">
        <v>953</v>
      </c>
      <c r="J596" s="110">
        <v>0.41180555555535497</v>
      </c>
    </row>
    <row r="597" spans="9:10" x14ac:dyDescent="0.4">
      <c r="I597" s="111">
        <v>954</v>
      </c>
      <c r="J597" s="110">
        <v>0.41249999999979903</v>
      </c>
    </row>
    <row r="598" spans="9:10" x14ac:dyDescent="0.4">
      <c r="I598" s="111">
        <v>955</v>
      </c>
      <c r="J598" s="110">
        <v>0.41319444444424303</v>
      </c>
    </row>
    <row r="599" spans="9:10" x14ac:dyDescent="0.4">
      <c r="I599" s="111">
        <v>956</v>
      </c>
      <c r="J599" s="110">
        <v>0.41388888888868802</v>
      </c>
    </row>
    <row r="600" spans="9:10" x14ac:dyDescent="0.4">
      <c r="I600" s="111">
        <v>957</v>
      </c>
      <c r="J600" s="110">
        <v>0.41458333333313202</v>
      </c>
    </row>
    <row r="601" spans="9:10" x14ac:dyDescent="0.4">
      <c r="I601" s="111">
        <v>958</v>
      </c>
      <c r="J601" s="110">
        <v>0.41527777777757602</v>
      </c>
    </row>
    <row r="602" spans="9:10" ht="19.5" thickBot="1" x14ac:dyDescent="0.45">
      <c r="I602" s="120">
        <v>959</v>
      </c>
      <c r="J602" s="121">
        <v>0.41597222222202002</v>
      </c>
    </row>
    <row r="603" spans="9:10" x14ac:dyDescent="0.4">
      <c r="I603" s="122">
        <v>1000</v>
      </c>
      <c r="J603" s="123">
        <v>0.41666666666646401</v>
      </c>
    </row>
    <row r="604" spans="9:10" x14ac:dyDescent="0.4">
      <c r="I604" s="111">
        <v>1001</v>
      </c>
      <c r="J604" s="110">
        <v>0.41736111111090801</v>
      </c>
    </row>
    <row r="605" spans="9:10" x14ac:dyDescent="0.4">
      <c r="I605" s="111">
        <v>1002</v>
      </c>
      <c r="J605" s="110">
        <v>0.41805555555535201</v>
      </c>
    </row>
    <row r="606" spans="9:10" x14ac:dyDescent="0.4">
      <c r="I606" s="111">
        <v>1003</v>
      </c>
      <c r="J606" s="110">
        <v>0.41874999999979601</v>
      </c>
    </row>
    <row r="607" spans="9:10" x14ac:dyDescent="0.4">
      <c r="I607" s="111">
        <v>1004</v>
      </c>
      <c r="J607" s="110">
        <v>0.41944444444424001</v>
      </c>
    </row>
    <row r="608" spans="9:10" x14ac:dyDescent="0.4">
      <c r="I608" s="111">
        <v>1005</v>
      </c>
      <c r="J608" s="110">
        <v>0.420138888888684</v>
      </c>
    </row>
    <row r="609" spans="9:10" x14ac:dyDescent="0.4">
      <c r="I609" s="111">
        <v>1006</v>
      </c>
      <c r="J609" s="110">
        <v>0.420833333333128</v>
      </c>
    </row>
    <row r="610" spans="9:10" x14ac:dyDescent="0.4">
      <c r="I610" s="111">
        <v>1007</v>
      </c>
      <c r="J610" s="110">
        <v>0.421527777777572</v>
      </c>
    </row>
    <row r="611" spans="9:10" x14ac:dyDescent="0.4">
      <c r="I611" s="111">
        <v>1008</v>
      </c>
      <c r="J611" s="110">
        <v>0.422222222222016</v>
      </c>
    </row>
    <row r="612" spans="9:10" x14ac:dyDescent="0.4">
      <c r="I612" s="111">
        <v>1009</v>
      </c>
      <c r="J612" s="110">
        <v>0.42291666666645999</v>
      </c>
    </row>
    <row r="613" spans="9:10" x14ac:dyDescent="0.4">
      <c r="I613" s="111">
        <v>1010</v>
      </c>
      <c r="J613" s="110">
        <v>0.42361111111090399</v>
      </c>
    </row>
    <row r="614" spans="9:10" x14ac:dyDescent="0.4">
      <c r="I614" s="111">
        <v>1011</v>
      </c>
      <c r="J614" s="110">
        <v>0.42430555555534799</v>
      </c>
    </row>
    <row r="615" spans="9:10" x14ac:dyDescent="0.4">
      <c r="I615" s="111">
        <v>1012</v>
      </c>
      <c r="J615" s="110">
        <v>0.42499999999979199</v>
      </c>
    </row>
    <row r="616" spans="9:10" x14ac:dyDescent="0.4">
      <c r="I616" s="111">
        <v>1013</v>
      </c>
      <c r="J616" s="110">
        <v>0.42569444444423599</v>
      </c>
    </row>
    <row r="617" spans="9:10" x14ac:dyDescent="0.4">
      <c r="I617" s="111">
        <v>1014</v>
      </c>
      <c r="J617" s="110">
        <v>0.42638888888868098</v>
      </c>
    </row>
    <row r="618" spans="9:10" x14ac:dyDescent="0.4">
      <c r="I618" s="111">
        <v>1015</v>
      </c>
      <c r="J618" s="110">
        <v>0.42708333333312498</v>
      </c>
    </row>
    <row r="619" spans="9:10" x14ac:dyDescent="0.4">
      <c r="I619" s="111">
        <v>1016</v>
      </c>
      <c r="J619" s="110">
        <v>0.42777777777756898</v>
      </c>
    </row>
    <row r="620" spans="9:10" x14ac:dyDescent="0.4">
      <c r="I620" s="111">
        <v>1017</v>
      </c>
      <c r="J620" s="110">
        <v>0.42847222222201298</v>
      </c>
    </row>
    <row r="621" spans="9:10" x14ac:dyDescent="0.4">
      <c r="I621" s="111">
        <v>1018</v>
      </c>
      <c r="J621" s="110">
        <v>0.42916666666645698</v>
      </c>
    </row>
    <row r="622" spans="9:10" x14ac:dyDescent="0.4">
      <c r="I622" s="111">
        <v>1019</v>
      </c>
      <c r="J622" s="110">
        <v>0.42986111111090097</v>
      </c>
    </row>
    <row r="623" spans="9:10" x14ac:dyDescent="0.4">
      <c r="I623" s="111">
        <v>1020</v>
      </c>
      <c r="J623" s="110">
        <v>0.43055555555534503</v>
      </c>
    </row>
    <row r="624" spans="9:10" x14ac:dyDescent="0.4">
      <c r="I624" s="111">
        <v>1021</v>
      </c>
      <c r="J624" s="110">
        <v>0.43124999999978902</v>
      </c>
    </row>
    <row r="625" spans="9:10" x14ac:dyDescent="0.4">
      <c r="I625" s="111">
        <v>1022</v>
      </c>
      <c r="J625" s="110">
        <v>0.43194444444423302</v>
      </c>
    </row>
    <row r="626" spans="9:10" x14ac:dyDescent="0.4">
      <c r="I626" s="111">
        <v>1023</v>
      </c>
      <c r="J626" s="110">
        <v>0.43263888888867702</v>
      </c>
    </row>
    <row r="627" spans="9:10" x14ac:dyDescent="0.4">
      <c r="I627" s="111">
        <v>1024</v>
      </c>
      <c r="J627" s="110">
        <v>0.43333333333312102</v>
      </c>
    </row>
    <row r="628" spans="9:10" x14ac:dyDescent="0.4">
      <c r="I628" s="111">
        <v>1025</v>
      </c>
      <c r="J628" s="110">
        <v>0.43402777777756502</v>
      </c>
    </row>
    <row r="629" spans="9:10" x14ac:dyDescent="0.4">
      <c r="I629" s="111">
        <v>1026</v>
      </c>
      <c r="J629" s="110">
        <v>0.43472222222200901</v>
      </c>
    </row>
    <row r="630" spans="9:10" x14ac:dyDescent="0.4">
      <c r="I630" s="111">
        <v>1027</v>
      </c>
      <c r="J630" s="110">
        <v>0.43541666666645301</v>
      </c>
    </row>
    <row r="631" spans="9:10" x14ac:dyDescent="0.4">
      <c r="I631" s="111">
        <v>1028</v>
      </c>
      <c r="J631" s="110">
        <v>0.43611111111089701</v>
      </c>
    </row>
    <row r="632" spans="9:10" x14ac:dyDescent="0.4">
      <c r="I632" s="111">
        <v>1029</v>
      </c>
      <c r="J632" s="110">
        <v>0.43680555555534101</v>
      </c>
    </row>
    <row r="633" spans="9:10" x14ac:dyDescent="0.4">
      <c r="I633" s="111">
        <v>1030</v>
      </c>
      <c r="J633" s="110">
        <v>0.43749999999978501</v>
      </c>
    </row>
    <row r="634" spans="9:10" x14ac:dyDescent="0.4">
      <c r="I634" s="111">
        <v>1031</v>
      </c>
      <c r="J634" s="110">
        <v>0.438194444444229</v>
      </c>
    </row>
    <row r="635" spans="9:10" x14ac:dyDescent="0.4">
      <c r="I635" s="111">
        <v>1032</v>
      </c>
      <c r="J635" s="110">
        <v>0.438888888888673</v>
      </c>
    </row>
    <row r="636" spans="9:10" x14ac:dyDescent="0.4">
      <c r="I636" s="111">
        <v>1033</v>
      </c>
      <c r="J636" s="110">
        <v>0.439583333333118</v>
      </c>
    </row>
    <row r="637" spans="9:10" x14ac:dyDescent="0.4">
      <c r="I637" s="111">
        <v>1034</v>
      </c>
      <c r="J637" s="110">
        <v>0.440277777777562</v>
      </c>
    </row>
    <row r="638" spans="9:10" x14ac:dyDescent="0.4">
      <c r="I638" s="111">
        <v>1035</v>
      </c>
      <c r="J638" s="110">
        <v>0.44097222222200599</v>
      </c>
    </row>
    <row r="639" spans="9:10" x14ac:dyDescent="0.4">
      <c r="I639" s="111">
        <v>1036</v>
      </c>
      <c r="J639" s="110">
        <v>0.44166666666644999</v>
      </c>
    </row>
    <row r="640" spans="9:10" x14ac:dyDescent="0.4">
      <c r="I640" s="111">
        <v>1037</v>
      </c>
      <c r="J640" s="110">
        <v>0.44236111111089399</v>
      </c>
    </row>
    <row r="641" spans="9:10" x14ac:dyDescent="0.4">
      <c r="I641" s="111">
        <v>1038</v>
      </c>
      <c r="J641" s="110">
        <v>0.44305555555533799</v>
      </c>
    </row>
    <row r="642" spans="9:10" x14ac:dyDescent="0.4">
      <c r="I642" s="111">
        <v>1039</v>
      </c>
      <c r="J642" s="110">
        <v>0.44374999999978199</v>
      </c>
    </row>
    <row r="643" spans="9:10" x14ac:dyDescent="0.4">
      <c r="I643" s="111">
        <v>1040</v>
      </c>
      <c r="J643" s="110">
        <v>0.44444444444422598</v>
      </c>
    </row>
    <row r="644" spans="9:10" x14ac:dyDescent="0.4">
      <c r="I644" s="111">
        <v>1041</v>
      </c>
      <c r="J644" s="110">
        <v>0.44513888888866998</v>
      </c>
    </row>
    <row r="645" spans="9:10" x14ac:dyDescent="0.4">
      <c r="I645" s="111">
        <v>1042</v>
      </c>
      <c r="J645" s="110">
        <v>0.44583333333311398</v>
      </c>
    </row>
    <row r="646" spans="9:10" x14ac:dyDescent="0.4">
      <c r="I646" s="111">
        <v>1043</v>
      </c>
      <c r="J646" s="110">
        <v>0.44652777777755798</v>
      </c>
    </row>
    <row r="647" spans="9:10" x14ac:dyDescent="0.4">
      <c r="I647" s="111">
        <v>1044</v>
      </c>
      <c r="J647" s="110">
        <v>0.44722222222200197</v>
      </c>
    </row>
    <row r="648" spans="9:10" x14ac:dyDescent="0.4">
      <c r="I648" s="111">
        <v>1045</v>
      </c>
      <c r="J648" s="110">
        <v>0.44791666666644597</v>
      </c>
    </row>
    <row r="649" spans="9:10" x14ac:dyDescent="0.4">
      <c r="I649" s="111">
        <v>1046</v>
      </c>
      <c r="J649" s="110">
        <v>0.44861111111089003</v>
      </c>
    </row>
    <row r="650" spans="9:10" x14ac:dyDescent="0.4">
      <c r="I650" s="111">
        <v>1047</v>
      </c>
      <c r="J650" s="110">
        <v>0.44930555555533402</v>
      </c>
    </row>
    <row r="651" spans="9:10" x14ac:dyDescent="0.4">
      <c r="I651" s="111">
        <v>1048</v>
      </c>
      <c r="J651" s="110">
        <v>0.44999999999977802</v>
      </c>
    </row>
    <row r="652" spans="9:10" x14ac:dyDescent="0.4">
      <c r="I652" s="111">
        <v>1049</v>
      </c>
      <c r="J652" s="110">
        <v>0.45069444444422202</v>
      </c>
    </row>
    <row r="653" spans="9:10" x14ac:dyDescent="0.4">
      <c r="I653" s="111">
        <v>1050</v>
      </c>
      <c r="J653" s="110">
        <v>0.45138888888866602</v>
      </c>
    </row>
    <row r="654" spans="9:10" x14ac:dyDescent="0.4">
      <c r="I654" s="111">
        <v>1051</v>
      </c>
      <c r="J654" s="110">
        <v>0.45208333333311002</v>
      </c>
    </row>
    <row r="655" spans="9:10" x14ac:dyDescent="0.4">
      <c r="I655" s="111">
        <v>1052</v>
      </c>
      <c r="J655" s="110">
        <v>0.45277777777755501</v>
      </c>
    </row>
    <row r="656" spans="9:10" x14ac:dyDescent="0.4">
      <c r="I656" s="111">
        <v>1053</v>
      </c>
      <c r="J656" s="110">
        <v>0.45347222222199901</v>
      </c>
    </row>
    <row r="657" spans="9:10" x14ac:dyDescent="0.4">
      <c r="I657" s="111">
        <v>1054</v>
      </c>
      <c r="J657" s="110">
        <v>0.45416666666644301</v>
      </c>
    </row>
    <row r="658" spans="9:10" x14ac:dyDescent="0.4">
      <c r="I658" s="111">
        <v>1055</v>
      </c>
      <c r="J658" s="110">
        <v>0.45486111111088701</v>
      </c>
    </row>
    <row r="659" spans="9:10" x14ac:dyDescent="0.4">
      <c r="I659" s="111">
        <v>1056</v>
      </c>
      <c r="J659" s="110">
        <v>0.455555555555331</v>
      </c>
    </row>
    <row r="660" spans="9:10" x14ac:dyDescent="0.4">
      <c r="I660" s="111">
        <v>1057</v>
      </c>
      <c r="J660" s="110">
        <v>0.456249999999775</v>
      </c>
    </row>
    <row r="661" spans="9:10" x14ac:dyDescent="0.4">
      <c r="I661" s="111">
        <v>1058</v>
      </c>
      <c r="J661" s="110">
        <v>0.456944444444219</v>
      </c>
    </row>
    <row r="662" spans="9:10" ht="19.5" thickBot="1" x14ac:dyDescent="0.45">
      <c r="I662" s="120">
        <v>1059</v>
      </c>
      <c r="J662" s="121">
        <v>0.457638888888663</v>
      </c>
    </row>
    <row r="663" spans="9:10" x14ac:dyDescent="0.4">
      <c r="I663" s="122">
        <v>1100</v>
      </c>
      <c r="J663" s="123">
        <v>0.458333333333107</v>
      </c>
    </row>
    <row r="664" spans="9:10" x14ac:dyDescent="0.4">
      <c r="I664" s="111">
        <v>1101</v>
      </c>
      <c r="J664" s="110">
        <v>0.45902777777755099</v>
      </c>
    </row>
    <row r="665" spans="9:10" x14ac:dyDescent="0.4">
      <c r="I665" s="111">
        <v>1102</v>
      </c>
      <c r="J665" s="110">
        <v>0.45972222222199499</v>
      </c>
    </row>
    <row r="666" spans="9:10" x14ac:dyDescent="0.4">
      <c r="I666" s="111">
        <v>1103</v>
      </c>
      <c r="J666" s="110">
        <v>0.46041666666643899</v>
      </c>
    </row>
    <row r="667" spans="9:10" x14ac:dyDescent="0.4">
      <c r="I667" s="111">
        <v>1104</v>
      </c>
      <c r="J667" s="110">
        <v>0.46111111111088299</v>
      </c>
    </row>
    <row r="668" spans="9:10" x14ac:dyDescent="0.4">
      <c r="I668" s="111">
        <v>1105</v>
      </c>
      <c r="J668" s="110">
        <v>0.46180555555532699</v>
      </c>
    </row>
    <row r="669" spans="9:10" x14ac:dyDescent="0.4">
      <c r="I669" s="111">
        <v>1106</v>
      </c>
      <c r="J669" s="110">
        <v>0.46249999999977098</v>
      </c>
    </row>
    <row r="670" spans="9:10" x14ac:dyDescent="0.4">
      <c r="I670" s="111">
        <v>1107</v>
      </c>
      <c r="J670" s="110">
        <v>0.46319444444421498</v>
      </c>
    </row>
    <row r="671" spans="9:10" x14ac:dyDescent="0.4">
      <c r="I671" s="111">
        <v>1108</v>
      </c>
      <c r="J671" s="110">
        <v>0.46388888888865898</v>
      </c>
    </row>
    <row r="672" spans="9:10" x14ac:dyDescent="0.4">
      <c r="I672" s="111">
        <v>1109</v>
      </c>
      <c r="J672" s="110">
        <v>0.46458333333310298</v>
      </c>
    </row>
    <row r="673" spans="9:10" x14ac:dyDescent="0.4">
      <c r="I673" s="111">
        <v>1110</v>
      </c>
      <c r="J673" s="110">
        <v>0.46527777777754797</v>
      </c>
    </row>
    <row r="674" spans="9:10" x14ac:dyDescent="0.4">
      <c r="I674" s="111">
        <v>1111</v>
      </c>
      <c r="J674" s="110">
        <v>0.46597222222199203</v>
      </c>
    </row>
    <row r="675" spans="9:10" x14ac:dyDescent="0.4">
      <c r="I675" s="111">
        <v>1112</v>
      </c>
      <c r="J675" s="110">
        <v>0.46666666666643603</v>
      </c>
    </row>
    <row r="676" spans="9:10" x14ac:dyDescent="0.4">
      <c r="I676" s="111">
        <v>1113</v>
      </c>
      <c r="J676" s="110">
        <v>0.46736111111088002</v>
      </c>
    </row>
    <row r="677" spans="9:10" x14ac:dyDescent="0.4">
      <c r="I677" s="111">
        <v>1114</v>
      </c>
      <c r="J677" s="110">
        <v>0.46805555555532402</v>
      </c>
    </row>
    <row r="678" spans="9:10" x14ac:dyDescent="0.4">
      <c r="I678" s="111">
        <v>1115</v>
      </c>
      <c r="J678" s="110">
        <v>0.46874999999976802</v>
      </c>
    </row>
    <row r="679" spans="9:10" x14ac:dyDescent="0.4">
      <c r="I679" s="111">
        <v>1116</v>
      </c>
      <c r="J679" s="110">
        <v>0.46944444444421202</v>
      </c>
    </row>
    <row r="680" spans="9:10" x14ac:dyDescent="0.4">
      <c r="I680" s="111">
        <v>1117</v>
      </c>
      <c r="J680" s="110">
        <v>0.47013888888865601</v>
      </c>
    </row>
    <row r="681" spans="9:10" x14ac:dyDescent="0.4">
      <c r="I681" s="111">
        <v>1118</v>
      </c>
      <c r="J681" s="110">
        <v>0.47083333333310001</v>
      </c>
    </row>
    <row r="682" spans="9:10" x14ac:dyDescent="0.4">
      <c r="I682" s="111">
        <v>1119</v>
      </c>
      <c r="J682" s="110">
        <v>0.47152777777754401</v>
      </c>
    </row>
    <row r="683" spans="9:10" x14ac:dyDescent="0.4">
      <c r="I683" s="111">
        <v>1120</v>
      </c>
      <c r="J683" s="110">
        <v>0.47222222222198801</v>
      </c>
    </row>
    <row r="684" spans="9:10" x14ac:dyDescent="0.4">
      <c r="I684" s="111">
        <v>1121</v>
      </c>
      <c r="J684" s="110">
        <v>0.47291666666643201</v>
      </c>
    </row>
    <row r="685" spans="9:10" x14ac:dyDescent="0.4">
      <c r="I685" s="111">
        <v>1122</v>
      </c>
      <c r="J685" s="110">
        <v>0.473611111110876</v>
      </c>
    </row>
    <row r="686" spans="9:10" x14ac:dyDescent="0.4">
      <c r="I686" s="111">
        <v>1123</v>
      </c>
      <c r="J686" s="110">
        <v>0.47430555555532</v>
      </c>
    </row>
    <row r="687" spans="9:10" x14ac:dyDescent="0.4">
      <c r="I687" s="111">
        <v>1124</v>
      </c>
      <c r="J687" s="110">
        <v>0.474999999999764</v>
      </c>
    </row>
    <row r="688" spans="9:10" x14ac:dyDescent="0.4">
      <c r="I688" s="111">
        <v>1125</v>
      </c>
      <c r="J688" s="110">
        <v>0.475694444444208</v>
      </c>
    </row>
    <row r="689" spans="9:10" x14ac:dyDescent="0.4">
      <c r="I689" s="111">
        <v>1126</v>
      </c>
      <c r="J689" s="110">
        <v>0.476388888888652</v>
      </c>
    </row>
    <row r="690" spans="9:10" x14ac:dyDescent="0.4">
      <c r="I690" s="111">
        <v>1127</v>
      </c>
      <c r="J690" s="110">
        <v>0.47708333333309599</v>
      </c>
    </row>
    <row r="691" spans="9:10" x14ac:dyDescent="0.4">
      <c r="I691" s="111">
        <v>1128</v>
      </c>
      <c r="J691" s="110">
        <v>0.47777777777753999</v>
      </c>
    </row>
    <row r="692" spans="9:10" x14ac:dyDescent="0.4">
      <c r="I692" s="111">
        <v>1129</v>
      </c>
      <c r="J692" s="110">
        <v>0.47847222222198499</v>
      </c>
    </row>
    <row r="693" spans="9:10" x14ac:dyDescent="0.4">
      <c r="I693" s="111">
        <v>1130</v>
      </c>
      <c r="J693" s="110">
        <v>0.47916666666642899</v>
      </c>
    </row>
    <row r="694" spans="9:10" x14ac:dyDescent="0.4">
      <c r="I694" s="111">
        <v>1131</v>
      </c>
      <c r="J694" s="110">
        <v>0.47986111111087298</v>
      </c>
    </row>
    <row r="695" spans="9:10" x14ac:dyDescent="0.4">
      <c r="I695" s="111">
        <v>1132</v>
      </c>
      <c r="J695" s="110">
        <v>0.48055555555531698</v>
      </c>
    </row>
    <row r="696" spans="9:10" x14ac:dyDescent="0.4">
      <c r="I696" s="111">
        <v>1133</v>
      </c>
      <c r="J696" s="110">
        <v>0.48124999999976098</v>
      </c>
    </row>
    <row r="697" spans="9:10" x14ac:dyDescent="0.4">
      <c r="I697" s="111">
        <v>1134</v>
      </c>
      <c r="J697" s="110">
        <v>0.48194444444420498</v>
      </c>
    </row>
    <row r="698" spans="9:10" x14ac:dyDescent="0.4">
      <c r="I698" s="111">
        <v>1135</v>
      </c>
      <c r="J698" s="110">
        <v>0.48263888888864898</v>
      </c>
    </row>
    <row r="699" spans="9:10" x14ac:dyDescent="0.4">
      <c r="I699" s="111">
        <v>1136</v>
      </c>
      <c r="J699" s="110">
        <v>0.48333333333309297</v>
      </c>
    </row>
    <row r="700" spans="9:10" x14ac:dyDescent="0.4">
      <c r="I700" s="111">
        <v>1137</v>
      </c>
      <c r="J700" s="110">
        <v>0.48402777777753703</v>
      </c>
    </row>
    <row r="701" spans="9:10" x14ac:dyDescent="0.4">
      <c r="I701" s="111">
        <v>1138</v>
      </c>
      <c r="J701" s="110">
        <v>0.48472222222198103</v>
      </c>
    </row>
    <row r="702" spans="9:10" x14ac:dyDescent="0.4">
      <c r="I702" s="111">
        <v>1139</v>
      </c>
      <c r="J702" s="110">
        <v>0.48541666666642502</v>
      </c>
    </row>
    <row r="703" spans="9:10" x14ac:dyDescent="0.4">
      <c r="I703" s="111">
        <v>1140</v>
      </c>
      <c r="J703" s="110">
        <v>0.48611111111086902</v>
      </c>
    </row>
    <row r="704" spans="9:10" x14ac:dyDescent="0.4">
      <c r="I704" s="111">
        <v>1141</v>
      </c>
      <c r="J704" s="110">
        <v>0.48680555555531302</v>
      </c>
    </row>
    <row r="705" spans="9:10" x14ac:dyDescent="0.4">
      <c r="I705" s="111">
        <v>1142</v>
      </c>
      <c r="J705" s="110">
        <v>0.48749999999975702</v>
      </c>
    </row>
    <row r="706" spans="9:10" x14ac:dyDescent="0.4">
      <c r="I706" s="111">
        <v>1143</v>
      </c>
      <c r="J706" s="110">
        <v>0.48819444444420101</v>
      </c>
    </row>
    <row r="707" spans="9:10" x14ac:dyDescent="0.4">
      <c r="I707" s="111">
        <v>1144</v>
      </c>
      <c r="J707" s="110">
        <v>0.48888888888864501</v>
      </c>
    </row>
    <row r="708" spans="9:10" x14ac:dyDescent="0.4">
      <c r="I708" s="111">
        <v>1145</v>
      </c>
      <c r="J708" s="110">
        <v>0.48958333333308901</v>
      </c>
    </row>
    <row r="709" spans="9:10" x14ac:dyDescent="0.4">
      <c r="I709" s="111">
        <v>1146</v>
      </c>
      <c r="J709" s="110">
        <v>0.49027777777753301</v>
      </c>
    </row>
    <row r="710" spans="9:10" x14ac:dyDescent="0.4">
      <c r="I710" s="111">
        <v>1147</v>
      </c>
      <c r="J710" s="110">
        <v>0.49097222222197701</v>
      </c>
    </row>
    <row r="711" spans="9:10" x14ac:dyDescent="0.4">
      <c r="I711" s="111">
        <v>1148</v>
      </c>
      <c r="J711" s="110">
        <v>0.491666666666422</v>
      </c>
    </row>
    <row r="712" spans="9:10" x14ac:dyDescent="0.4">
      <c r="I712" s="111">
        <v>1149</v>
      </c>
      <c r="J712" s="110">
        <v>0.492361111110866</v>
      </c>
    </row>
    <row r="713" spans="9:10" x14ac:dyDescent="0.4">
      <c r="I713" s="111">
        <v>1150</v>
      </c>
      <c r="J713" s="110">
        <v>0.49305555555531</v>
      </c>
    </row>
    <row r="714" spans="9:10" x14ac:dyDescent="0.4">
      <c r="I714" s="111">
        <v>1151</v>
      </c>
      <c r="J714" s="110">
        <v>0.493749999999754</v>
      </c>
    </row>
    <row r="715" spans="9:10" x14ac:dyDescent="0.4">
      <c r="I715" s="111">
        <v>1152</v>
      </c>
      <c r="J715" s="110">
        <v>0.49444444444419799</v>
      </c>
    </row>
    <row r="716" spans="9:10" x14ac:dyDescent="0.4">
      <c r="I716" s="111">
        <v>1153</v>
      </c>
      <c r="J716" s="110">
        <v>0.49513888888864199</v>
      </c>
    </row>
    <row r="717" spans="9:10" x14ac:dyDescent="0.4">
      <c r="I717" s="111">
        <v>1154</v>
      </c>
      <c r="J717" s="110">
        <v>0.49583333333308599</v>
      </c>
    </row>
    <row r="718" spans="9:10" x14ac:dyDescent="0.4">
      <c r="I718" s="111">
        <v>1155</v>
      </c>
      <c r="J718" s="110">
        <v>0.49652777777752999</v>
      </c>
    </row>
    <row r="719" spans="9:10" x14ac:dyDescent="0.4">
      <c r="I719" s="111">
        <v>1156</v>
      </c>
      <c r="J719" s="110">
        <v>0.49722222222197399</v>
      </c>
    </row>
    <row r="720" spans="9:10" x14ac:dyDescent="0.4">
      <c r="I720" s="111">
        <v>1157</v>
      </c>
      <c r="J720" s="110">
        <v>0.49791666666641798</v>
      </c>
    </row>
    <row r="721" spans="9:10" x14ac:dyDescent="0.4">
      <c r="I721" s="111">
        <v>1158</v>
      </c>
      <c r="J721" s="110">
        <v>0.49861111111086198</v>
      </c>
    </row>
    <row r="722" spans="9:10" ht="19.5" thickBot="1" x14ac:dyDescent="0.45">
      <c r="I722" s="120">
        <v>1159</v>
      </c>
      <c r="J722" s="121">
        <v>0.49930555555530598</v>
      </c>
    </row>
    <row r="723" spans="9:10" x14ac:dyDescent="0.4">
      <c r="I723" s="122">
        <v>1200</v>
      </c>
      <c r="J723" s="123">
        <v>0.49999999999974998</v>
      </c>
    </row>
    <row r="724" spans="9:10" x14ac:dyDescent="0.4">
      <c r="I724" s="111">
        <v>1201</v>
      </c>
      <c r="J724" s="110">
        <v>0.50069444444419398</v>
      </c>
    </row>
    <row r="725" spans="9:10" x14ac:dyDescent="0.4">
      <c r="I725" s="111">
        <v>1202</v>
      </c>
      <c r="J725" s="110">
        <v>0.50138888888863797</v>
      </c>
    </row>
    <row r="726" spans="9:10" x14ac:dyDescent="0.4">
      <c r="I726" s="111">
        <v>1203</v>
      </c>
      <c r="J726" s="110">
        <v>0.50208333333308197</v>
      </c>
    </row>
    <row r="727" spans="9:10" x14ac:dyDescent="0.4">
      <c r="I727" s="111">
        <v>1204</v>
      </c>
      <c r="J727" s="110">
        <v>0.50277777777752597</v>
      </c>
    </row>
    <row r="728" spans="9:10" x14ac:dyDescent="0.4">
      <c r="I728" s="111">
        <v>1205</v>
      </c>
      <c r="J728" s="110">
        <v>0.50347222222196997</v>
      </c>
    </row>
    <row r="729" spans="9:10" x14ac:dyDescent="0.4">
      <c r="I729" s="111">
        <v>1206</v>
      </c>
      <c r="J729" s="110">
        <v>0.50416666666641397</v>
      </c>
    </row>
    <row r="730" spans="9:10" x14ac:dyDescent="0.4">
      <c r="I730" s="111">
        <v>1207</v>
      </c>
      <c r="J730" s="110">
        <v>0.50486111111085896</v>
      </c>
    </row>
    <row r="731" spans="9:10" x14ac:dyDescent="0.4">
      <c r="I731" s="111">
        <v>1208</v>
      </c>
      <c r="J731" s="110">
        <v>0.50555555555530296</v>
      </c>
    </row>
    <row r="732" spans="9:10" x14ac:dyDescent="0.4">
      <c r="I732" s="111">
        <v>1209</v>
      </c>
      <c r="J732" s="110">
        <v>0.50624999999974696</v>
      </c>
    </row>
    <row r="733" spans="9:10" x14ac:dyDescent="0.4">
      <c r="I733" s="111">
        <v>1210</v>
      </c>
      <c r="J733" s="110">
        <v>0.50694444444419096</v>
      </c>
    </row>
    <row r="734" spans="9:10" x14ac:dyDescent="0.4">
      <c r="I734" s="111">
        <v>1211</v>
      </c>
      <c r="J734" s="110">
        <v>0.50763888888863495</v>
      </c>
    </row>
    <row r="735" spans="9:10" x14ac:dyDescent="0.4">
      <c r="I735" s="111">
        <v>1212</v>
      </c>
      <c r="J735" s="110">
        <v>0.50833333333307795</v>
      </c>
    </row>
    <row r="736" spans="9:10" x14ac:dyDescent="0.4">
      <c r="I736" s="111">
        <v>1213</v>
      </c>
      <c r="J736" s="110">
        <v>0.50902777777752195</v>
      </c>
    </row>
    <row r="737" spans="9:10" x14ac:dyDescent="0.4">
      <c r="I737" s="111">
        <v>1214</v>
      </c>
      <c r="J737" s="110">
        <v>0.50972222222196595</v>
      </c>
    </row>
    <row r="738" spans="9:10" x14ac:dyDescent="0.4">
      <c r="I738" s="111">
        <v>1215</v>
      </c>
      <c r="J738" s="110">
        <v>0.51041666666640995</v>
      </c>
    </row>
    <row r="739" spans="9:10" x14ac:dyDescent="0.4">
      <c r="I739" s="111">
        <v>1216</v>
      </c>
      <c r="J739" s="110">
        <v>0.51111111111085406</v>
      </c>
    </row>
    <row r="740" spans="9:10" x14ac:dyDescent="0.4">
      <c r="I740" s="111">
        <v>1217</v>
      </c>
      <c r="J740" s="110">
        <v>0.51180555555529805</v>
      </c>
    </row>
    <row r="741" spans="9:10" x14ac:dyDescent="0.4">
      <c r="I741" s="111">
        <v>1218</v>
      </c>
      <c r="J741" s="110">
        <v>0.51249999999974205</v>
      </c>
    </row>
    <row r="742" spans="9:10" x14ac:dyDescent="0.4">
      <c r="I742" s="111">
        <v>1219</v>
      </c>
      <c r="J742" s="110">
        <v>0.51319444444418605</v>
      </c>
    </row>
    <row r="743" spans="9:10" x14ac:dyDescent="0.4">
      <c r="I743" s="111">
        <v>1220</v>
      </c>
      <c r="J743" s="110">
        <v>0.51388888888863005</v>
      </c>
    </row>
    <row r="744" spans="9:10" x14ac:dyDescent="0.4">
      <c r="I744" s="111">
        <v>1221</v>
      </c>
      <c r="J744" s="110">
        <v>0.51458333333307404</v>
      </c>
    </row>
    <row r="745" spans="9:10" x14ac:dyDescent="0.4">
      <c r="I745" s="111">
        <v>1222</v>
      </c>
      <c r="J745" s="110">
        <v>0.51527777777751804</v>
      </c>
    </row>
    <row r="746" spans="9:10" x14ac:dyDescent="0.4">
      <c r="I746" s="111">
        <v>1223</v>
      </c>
      <c r="J746" s="110">
        <v>0.51597222222196204</v>
      </c>
    </row>
    <row r="747" spans="9:10" x14ac:dyDescent="0.4">
      <c r="I747" s="111">
        <v>1224</v>
      </c>
      <c r="J747" s="110">
        <v>0.51666666666640604</v>
      </c>
    </row>
    <row r="748" spans="9:10" x14ac:dyDescent="0.4">
      <c r="I748" s="111">
        <v>1225</v>
      </c>
      <c r="J748" s="110">
        <v>0.51736111111085004</v>
      </c>
    </row>
    <row r="749" spans="9:10" x14ac:dyDescent="0.4">
      <c r="I749" s="111">
        <v>1226</v>
      </c>
      <c r="J749" s="110">
        <v>0.51805555555529403</v>
      </c>
    </row>
    <row r="750" spans="9:10" x14ac:dyDescent="0.4">
      <c r="I750" s="111">
        <v>1227</v>
      </c>
      <c r="J750" s="110">
        <v>0.51874999999973803</v>
      </c>
    </row>
    <row r="751" spans="9:10" x14ac:dyDescent="0.4">
      <c r="I751" s="111">
        <v>1228</v>
      </c>
      <c r="J751" s="110">
        <v>0.51944444444418203</v>
      </c>
    </row>
    <row r="752" spans="9:10" x14ac:dyDescent="0.4">
      <c r="I752" s="111">
        <v>1229</v>
      </c>
      <c r="J752" s="110">
        <v>0.52013888888862603</v>
      </c>
    </row>
    <row r="753" spans="9:10" x14ac:dyDescent="0.4">
      <c r="I753" s="111">
        <v>1230</v>
      </c>
      <c r="J753" s="110">
        <v>0.52083333333307003</v>
      </c>
    </row>
    <row r="754" spans="9:10" x14ac:dyDescent="0.4">
      <c r="I754" s="111">
        <v>1231</v>
      </c>
      <c r="J754" s="110">
        <v>0.52152777777751402</v>
      </c>
    </row>
    <row r="755" spans="9:10" x14ac:dyDescent="0.4">
      <c r="I755" s="111">
        <v>1232</v>
      </c>
      <c r="J755" s="110">
        <v>0.52222222222195802</v>
      </c>
    </row>
    <row r="756" spans="9:10" x14ac:dyDescent="0.4">
      <c r="I756" s="111">
        <v>1233</v>
      </c>
      <c r="J756" s="110">
        <v>0.52291666666640202</v>
      </c>
    </row>
    <row r="757" spans="9:10" x14ac:dyDescent="0.4">
      <c r="I757" s="111">
        <v>1234</v>
      </c>
      <c r="J757" s="110">
        <v>0.52361111111084602</v>
      </c>
    </row>
    <row r="758" spans="9:10" x14ac:dyDescent="0.4">
      <c r="I758" s="111">
        <v>1235</v>
      </c>
      <c r="J758" s="110">
        <v>0.52430555555529001</v>
      </c>
    </row>
    <row r="759" spans="9:10" x14ac:dyDescent="0.4">
      <c r="I759" s="111">
        <v>1236</v>
      </c>
      <c r="J759" s="110">
        <v>0.52499999999973401</v>
      </c>
    </row>
    <row r="760" spans="9:10" x14ac:dyDescent="0.4">
      <c r="I760" s="111">
        <v>1237</v>
      </c>
      <c r="J760" s="110">
        <v>0.52569444444417801</v>
      </c>
    </row>
    <row r="761" spans="9:10" x14ac:dyDescent="0.4">
      <c r="I761" s="111">
        <v>1238</v>
      </c>
      <c r="J761" s="110">
        <v>0.52638888888862201</v>
      </c>
    </row>
    <row r="762" spans="9:10" x14ac:dyDescent="0.4">
      <c r="I762" s="111">
        <v>1239</v>
      </c>
      <c r="J762" s="110">
        <v>0.52708333333306601</v>
      </c>
    </row>
    <row r="763" spans="9:10" x14ac:dyDescent="0.4">
      <c r="I763" s="111">
        <v>1240</v>
      </c>
      <c r="J763" s="110">
        <v>0.52777777777751</v>
      </c>
    </row>
    <row r="764" spans="9:10" x14ac:dyDescent="0.4">
      <c r="I764" s="111">
        <v>1241</v>
      </c>
      <c r="J764" s="110">
        <v>0.528472222221954</v>
      </c>
    </row>
    <row r="765" spans="9:10" x14ac:dyDescent="0.4">
      <c r="I765" s="111">
        <v>1242</v>
      </c>
      <c r="J765" s="110">
        <v>0.529166666666398</v>
      </c>
    </row>
    <row r="766" spans="9:10" x14ac:dyDescent="0.4">
      <c r="I766" s="111">
        <v>1243</v>
      </c>
      <c r="J766" s="110">
        <v>0.529861111110842</v>
      </c>
    </row>
    <row r="767" spans="9:10" x14ac:dyDescent="0.4">
      <c r="I767" s="111">
        <v>1244</v>
      </c>
      <c r="J767" s="110">
        <v>0.530555555555286</v>
      </c>
    </row>
    <row r="768" spans="9:10" x14ac:dyDescent="0.4">
      <c r="I768" s="111">
        <v>1245</v>
      </c>
      <c r="J768" s="110">
        <v>0.53124999999972999</v>
      </c>
    </row>
    <row r="769" spans="9:10" x14ac:dyDescent="0.4">
      <c r="I769" s="111">
        <v>1246</v>
      </c>
      <c r="J769" s="110">
        <v>0.53194444444417399</v>
      </c>
    </row>
    <row r="770" spans="9:10" x14ac:dyDescent="0.4">
      <c r="I770" s="111">
        <v>1247</v>
      </c>
      <c r="J770" s="110">
        <v>0.53263888888861799</v>
      </c>
    </row>
    <row r="771" spans="9:10" x14ac:dyDescent="0.4">
      <c r="I771" s="111">
        <v>1248</v>
      </c>
      <c r="J771" s="110">
        <v>0.53333333333306199</v>
      </c>
    </row>
    <row r="772" spans="9:10" x14ac:dyDescent="0.4">
      <c r="I772" s="111">
        <v>1249</v>
      </c>
      <c r="J772" s="110">
        <v>0.53402777777750599</v>
      </c>
    </row>
    <row r="773" spans="9:10" x14ac:dyDescent="0.4">
      <c r="I773" s="111">
        <v>1250</v>
      </c>
      <c r="J773" s="110">
        <v>0.53472222222194998</v>
      </c>
    </row>
    <row r="774" spans="9:10" x14ac:dyDescent="0.4">
      <c r="I774" s="111">
        <v>1251</v>
      </c>
      <c r="J774" s="110">
        <v>0.53541666666639398</v>
      </c>
    </row>
    <row r="775" spans="9:10" x14ac:dyDescent="0.4">
      <c r="I775" s="111">
        <v>1252</v>
      </c>
      <c r="J775" s="110">
        <v>0.53611111111083798</v>
      </c>
    </row>
    <row r="776" spans="9:10" x14ac:dyDescent="0.4">
      <c r="I776" s="111">
        <v>1253</v>
      </c>
      <c r="J776" s="110">
        <v>0.53680555555528198</v>
      </c>
    </row>
    <row r="777" spans="9:10" x14ac:dyDescent="0.4">
      <c r="I777" s="111">
        <v>1254</v>
      </c>
      <c r="J777" s="110">
        <v>0.53749999999972597</v>
      </c>
    </row>
    <row r="778" spans="9:10" x14ac:dyDescent="0.4">
      <c r="I778" s="111">
        <v>1255</v>
      </c>
      <c r="J778" s="110">
        <v>0.53819444444416997</v>
      </c>
    </row>
    <row r="779" spans="9:10" x14ac:dyDescent="0.4">
      <c r="I779" s="111">
        <v>1256</v>
      </c>
      <c r="J779" s="110">
        <v>0.53888888888861397</v>
      </c>
    </row>
    <row r="780" spans="9:10" x14ac:dyDescent="0.4">
      <c r="I780" s="111">
        <v>1257</v>
      </c>
      <c r="J780" s="110">
        <v>0.53958333333305797</v>
      </c>
    </row>
    <row r="781" spans="9:10" x14ac:dyDescent="0.4">
      <c r="I781" s="111">
        <v>1258</v>
      </c>
      <c r="J781" s="110">
        <v>0.54027777777750197</v>
      </c>
    </row>
    <row r="782" spans="9:10" ht="19.5" thickBot="1" x14ac:dyDescent="0.45">
      <c r="I782" s="120">
        <v>1259</v>
      </c>
      <c r="J782" s="121">
        <v>0.54097222222194596</v>
      </c>
    </row>
    <row r="783" spans="9:10" x14ac:dyDescent="0.4">
      <c r="I783" s="122">
        <v>1300</v>
      </c>
      <c r="J783" s="123">
        <v>0.54166666666638996</v>
      </c>
    </row>
    <row r="784" spans="9:10" x14ac:dyDescent="0.4">
      <c r="I784" s="111">
        <v>1301</v>
      </c>
      <c r="J784" s="110">
        <v>0.54236111111083396</v>
      </c>
    </row>
    <row r="785" spans="9:10" x14ac:dyDescent="0.4">
      <c r="I785" s="111">
        <v>1302</v>
      </c>
      <c r="J785" s="110">
        <v>0.54305555555527796</v>
      </c>
    </row>
    <row r="786" spans="9:10" x14ac:dyDescent="0.4">
      <c r="I786" s="111">
        <v>1303</v>
      </c>
      <c r="J786" s="110">
        <v>0.54374999999972196</v>
      </c>
    </row>
    <row r="787" spans="9:10" x14ac:dyDescent="0.4">
      <c r="I787" s="111">
        <v>1304</v>
      </c>
      <c r="J787" s="110">
        <v>0.54444444444416595</v>
      </c>
    </row>
    <row r="788" spans="9:10" x14ac:dyDescent="0.4">
      <c r="I788" s="111">
        <v>1305</v>
      </c>
      <c r="J788" s="110">
        <v>0.54513888888860995</v>
      </c>
    </row>
    <row r="789" spans="9:10" x14ac:dyDescent="0.4">
      <c r="I789" s="111">
        <v>1306</v>
      </c>
      <c r="J789" s="110">
        <v>0.54583333333305395</v>
      </c>
    </row>
    <row r="790" spans="9:10" x14ac:dyDescent="0.4">
      <c r="I790" s="111">
        <v>1307</v>
      </c>
      <c r="J790" s="110">
        <v>0.54652777777749795</v>
      </c>
    </row>
    <row r="791" spans="9:10" x14ac:dyDescent="0.4">
      <c r="I791" s="111">
        <v>1308</v>
      </c>
      <c r="J791" s="110">
        <v>0.54722222222194195</v>
      </c>
    </row>
    <row r="792" spans="9:10" x14ac:dyDescent="0.4">
      <c r="I792" s="111">
        <v>1309</v>
      </c>
      <c r="J792" s="110">
        <v>0.54791666666638605</v>
      </c>
    </row>
    <row r="793" spans="9:10" x14ac:dyDescent="0.4">
      <c r="I793" s="111">
        <v>1310</v>
      </c>
      <c r="J793" s="110">
        <v>0.54861111111083005</v>
      </c>
    </row>
    <row r="794" spans="9:10" x14ac:dyDescent="0.4">
      <c r="I794" s="111">
        <v>1311</v>
      </c>
      <c r="J794" s="110">
        <v>0.54930555555527405</v>
      </c>
    </row>
    <row r="795" spans="9:10" x14ac:dyDescent="0.4">
      <c r="I795" s="111">
        <v>1312</v>
      </c>
      <c r="J795" s="110">
        <v>0.54999999999971805</v>
      </c>
    </row>
    <row r="796" spans="9:10" x14ac:dyDescent="0.4">
      <c r="I796" s="111">
        <v>1313</v>
      </c>
      <c r="J796" s="110">
        <v>0.55069444444416205</v>
      </c>
    </row>
    <row r="797" spans="9:10" x14ac:dyDescent="0.4">
      <c r="I797" s="111">
        <v>1314</v>
      </c>
      <c r="J797" s="110">
        <v>0.55138888888860604</v>
      </c>
    </row>
    <row r="798" spans="9:10" x14ac:dyDescent="0.4">
      <c r="I798" s="111">
        <v>1315</v>
      </c>
      <c r="J798" s="110">
        <v>0.55208333333305004</v>
      </c>
    </row>
    <row r="799" spans="9:10" x14ac:dyDescent="0.4">
      <c r="I799" s="111">
        <v>1316</v>
      </c>
      <c r="J799" s="110">
        <v>0.55277777777749404</v>
      </c>
    </row>
    <row r="800" spans="9:10" x14ac:dyDescent="0.4">
      <c r="I800" s="111">
        <v>1317</v>
      </c>
      <c r="J800" s="110">
        <v>0.55347222222193804</v>
      </c>
    </row>
    <row r="801" spans="9:10" x14ac:dyDescent="0.4">
      <c r="I801" s="111">
        <v>1318</v>
      </c>
      <c r="J801" s="110">
        <v>0.55416666666638204</v>
      </c>
    </row>
    <row r="802" spans="9:10" x14ac:dyDescent="0.4">
      <c r="I802" s="111">
        <v>1319</v>
      </c>
      <c r="J802" s="110">
        <v>0.55486111111082603</v>
      </c>
    </row>
    <row r="803" spans="9:10" x14ac:dyDescent="0.4">
      <c r="I803" s="111">
        <v>1320</v>
      </c>
      <c r="J803" s="110">
        <v>0.55555555555527003</v>
      </c>
    </row>
    <row r="804" spans="9:10" x14ac:dyDescent="0.4">
      <c r="I804" s="111">
        <v>1321</v>
      </c>
      <c r="J804" s="110">
        <v>0.55624999999971403</v>
      </c>
    </row>
    <row r="805" spans="9:10" x14ac:dyDescent="0.4">
      <c r="I805" s="111">
        <v>1322</v>
      </c>
      <c r="J805" s="110">
        <v>0.55694444444415803</v>
      </c>
    </row>
    <row r="806" spans="9:10" x14ac:dyDescent="0.4">
      <c r="I806" s="111">
        <v>1323</v>
      </c>
      <c r="J806" s="110">
        <v>0.55763888888860202</v>
      </c>
    </row>
    <row r="807" spans="9:10" x14ac:dyDescent="0.4">
      <c r="I807" s="111">
        <v>1324</v>
      </c>
      <c r="J807" s="110">
        <v>0.55833333333304602</v>
      </c>
    </row>
    <row r="808" spans="9:10" x14ac:dyDescent="0.4">
      <c r="I808" s="111">
        <v>1325</v>
      </c>
      <c r="J808" s="110">
        <v>0.55902777777749002</v>
      </c>
    </row>
    <row r="809" spans="9:10" x14ac:dyDescent="0.4">
      <c r="I809" s="111">
        <v>1326</v>
      </c>
      <c r="J809" s="110">
        <v>0.55972222222193402</v>
      </c>
    </row>
    <row r="810" spans="9:10" x14ac:dyDescent="0.4">
      <c r="I810" s="111">
        <v>1327</v>
      </c>
      <c r="J810" s="110">
        <v>0.56041666666637802</v>
      </c>
    </row>
    <row r="811" spans="9:10" x14ac:dyDescent="0.4">
      <c r="I811" s="111">
        <v>1328</v>
      </c>
      <c r="J811" s="110">
        <v>0.56111111111082201</v>
      </c>
    </row>
    <row r="812" spans="9:10" x14ac:dyDescent="0.4">
      <c r="I812" s="111">
        <v>1329</v>
      </c>
      <c r="J812" s="110">
        <v>0.56180555555526601</v>
      </c>
    </row>
    <row r="813" spans="9:10" x14ac:dyDescent="0.4">
      <c r="I813" s="111">
        <v>1330</v>
      </c>
      <c r="J813" s="110">
        <v>0.56249999999971001</v>
      </c>
    </row>
    <row r="814" spans="9:10" x14ac:dyDescent="0.4">
      <c r="I814" s="111">
        <v>1331</v>
      </c>
      <c r="J814" s="110">
        <v>0.56319444444415401</v>
      </c>
    </row>
    <row r="815" spans="9:10" x14ac:dyDescent="0.4">
      <c r="I815" s="111">
        <v>1332</v>
      </c>
      <c r="J815" s="110">
        <v>0.56388888888859801</v>
      </c>
    </row>
    <row r="816" spans="9:10" x14ac:dyDescent="0.4">
      <c r="I816" s="111">
        <v>1333</v>
      </c>
      <c r="J816" s="110">
        <v>0.564583333333042</v>
      </c>
    </row>
    <row r="817" spans="9:10" x14ac:dyDescent="0.4">
      <c r="I817" s="111">
        <v>1334</v>
      </c>
      <c r="J817" s="110">
        <v>0.565277777777486</v>
      </c>
    </row>
    <row r="818" spans="9:10" x14ac:dyDescent="0.4">
      <c r="I818" s="111">
        <v>1335</v>
      </c>
      <c r="J818" s="110">
        <v>0.56597222222193</v>
      </c>
    </row>
    <row r="819" spans="9:10" x14ac:dyDescent="0.4">
      <c r="I819" s="111">
        <v>1336</v>
      </c>
      <c r="J819" s="110">
        <v>0.566666666666374</v>
      </c>
    </row>
    <row r="820" spans="9:10" x14ac:dyDescent="0.4">
      <c r="I820" s="111">
        <v>1337</v>
      </c>
      <c r="J820" s="110">
        <v>0.56736111111081799</v>
      </c>
    </row>
    <row r="821" spans="9:10" x14ac:dyDescent="0.4">
      <c r="I821" s="111">
        <v>1338</v>
      </c>
      <c r="J821" s="110">
        <v>0.56805555555526199</v>
      </c>
    </row>
    <row r="822" spans="9:10" x14ac:dyDescent="0.4">
      <c r="I822" s="111">
        <v>1339</v>
      </c>
      <c r="J822" s="110">
        <v>0.56874999999970599</v>
      </c>
    </row>
    <row r="823" spans="9:10" x14ac:dyDescent="0.4">
      <c r="I823" s="111">
        <v>1340</v>
      </c>
      <c r="J823" s="110">
        <v>0.56944444444414999</v>
      </c>
    </row>
    <row r="824" spans="9:10" x14ac:dyDescent="0.4">
      <c r="I824" s="111">
        <v>1341</v>
      </c>
      <c r="J824" s="110">
        <v>0.57013888888859399</v>
      </c>
    </row>
    <row r="825" spans="9:10" x14ac:dyDescent="0.4">
      <c r="I825" s="111">
        <v>1342</v>
      </c>
      <c r="J825" s="110">
        <v>0.57083333333303798</v>
      </c>
    </row>
    <row r="826" spans="9:10" x14ac:dyDescent="0.4">
      <c r="I826" s="111">
        <v>1343</v>
      </c>
      <c r="J826" s="110">
        <v>0.57152777777748198</v>
      </c>
    </row>
    <row r="827" spans="9:10" x14ac:dyDescent="0.4">
      <c r="I827" s="111">
        <v>1344</v>
      </c>
      <c r="J827" s="110">
        <v>0.57222222222192598</v>
      </c>
    </row>
    <row r="828" spans="9:10" x14ac:dyDescent="0.4">
      <c r="I828" s="111">
        <v>1345</v>
      </c>
      <c r="J828" s="110">
        <v>0.57291666666636998</v>
      </c>
    </row>
    <row r="829" spans="9:10" x14ac:dyDescent="0.4">
      <c r="I829" s="111">
        <v>1346</v>
      </c>
      <c r="J829" s="110">
        <v>0.57361111111081398</v>
      </c>
    </row>
    <row r="830" spans="9:10" x14ac:dyDescent="0.4">
      <c r="I830" s="111">
        <v>1347</v>
      </c>
      <c r="J830" s="110">
        <v>0.57430555555525797</v>
      </c>
    </row>
    <row r="831" spans="9:10" x14ac:dyDescent="0.4">
      <c r="I831" s="111">
        <v>1348</v>
      </c>
      <c r="J831" s="110">
        <v>0.57499999999970197</v>
      </c>
    </row>
    <row r="832" spans="9:10" x14ac:dyDescent="0.4">
      <c r="I832" s="111">
        <v>1349</v>
      </c>
      <c r="J832" s="110">
        <v>0.57569444444414597</v>
      </c>
    </row>
    <row r="833" spans="9:10" x14ac:dyDescent="0.4">
      <c r="I833" s="111">
        <v>1350</v>
      </c>
      <c r="J833" s="110">
        <v>0.57638888888858997</v>
      </c>
    </row>
    <row r="834" spans="9:10" x14ac:dyDescent="0.4">
      <c r="I834" s="111">
        <v>1351</v>
      </c>
      <c r="J834" s="110">
        <v>0.57708333333303397</v>
      </c>
    </row>
    <row r="835" spans="9:10" x14ac:dyDescent="0.4">
      <c r="I835" s="111">
        <v>1352</v>
      </c>
      <c r="J835" s="110">
        <v>0.57777777777747796</v>
      </c>
    </row>
    <row r="836" spans="9:10" x14ac:dyDescent="0.4">
      <c r="I836" s="111">
        <v>1353</v>
      </c>
      <c r="J836" s="110">
        <v>0.57847222222192196</v>
      </c>
    </row>
    <row r="837" spans="9:10" x14ac:dyDescent="0.4">
      <c r="I837" s="111">
        <v>1354</v>
      </c>
      <c r="J837" s="110">
        <v>0.57916666666636596</v>
      </c>
    </row>
    <row r="838" spans="9:10" x14ac:dyDescent="0.4">
      <c r="I838" s="111">
        <v>1355</v>
      </c>
      <c r="J838" s="110">
        <v>0.57986111111080996</v>
      </c>
    </row>
    <row r="839" spans="9:10" x14ac:dyDescent="0.4">
      <c r="I839" s="111">
        <v>1356</v>
      </c>
      <c r="J839" s="110">
        <v>0.58055555555525395</v>
      </c>
    </row>
    <row r="840" spans="9:10" x14ac:dyDescent="0.4">
      <c r="I840" s="111">
        <v>1357</v>
      </c>
      <c r="J840" s="110">
        <v>0.58124999999969795</v>
      </c>
    </row>
    <row r="841" spans="9:10" x14ac:dyDescent="0.4">
      <c r="I841" s="111">
        <v>1358</v>
      </c>
      <c r="J841" s="110">
        <v>0.58194444444414195</v>
      </c>
    </row>
    <row r="842" spans="9:10" ht="19.5" thickBot="1" x14ac:dyDescent="0.45">
      <c r="I842" s="120">
        <v>1359</v>
      </c>
      <c r="J842" s="121">
        <v>0.58263888888858595</v>
      </c>
    </row>
    <row r="843" spans="9:10" x14ac:dyDescent="0.4">
      <c r="I843" s="122">
        <v>1400</v>
      </c>
      <c r="J843" s="123">
        <v>0.58333333333302995</v>
      </c>
    </row>
    <row r="844" spans="9:10" x14ac:dyDescent="0.4">
      <c r="I844" s="111">
        <v>1401</v>
      </c>
      <c r="J844" s="110">
        <v>0.58402777777747406</v>
      </c>
    </row>
    <row r="845" spans="9:10" x14ac:dyDescent="0.4">
      <c r="I845" s="111">
        <v>1402</v>
      </c>
      <c r="J845" s="110">
        <v>0.58472222222191805</v>
      </c>
    </row>
    <row r="846" spans="9:10" x14ac:dyDescent="0.4">
      <c r="I846" s="111">
        <v>1403</v>
      </c>
      <c r="J846" s="110">
        <v>0.58541666666636205</v>
      </c>
    </row>
    <row r="847" spans="9:10" x14ac:dyDescent="0.4">
      <c r="I847" s="111">
        <v>1404</v>
      </c>
      <c r="J847" s="110">
        <v>0.58611111111080605</v>
      </c>
    </row>
    <row r="848" spans="9:10" x14ac:dyDescent="0.4">
      <c r="I848" s="111">
        <v>1405</v>
      </c>
      <c r="J848" s="110">
        <v>0.58680555555525005</v>
      </c>
    </row>
    <row r="849" spans="9:10" x14ac:dyDescent="0.4">
      <c r="I849" s="111">
        <v>1406</v>
      </c>
      <c r="J849" s="110">
        <v>0.58749999999969404</v>
      </c>
    </row>
    <row r="850" spans="9:10" x14ac:dyDescent="0.4">
      <c r="I850" s="111">
        <v>1407</v>
      </c>
      <c r="J850" s="110">
        <v>0.58819444444413804</v>
      </c>
    </row>
    <row r="851" spans="9:10" x14ac:dyDescent="0.4">
      <c r="I851" s="111">
        <v>1408</v>
      </c>
      <c r="J851" s="110">
        <v>0.58888888888858204</v>
      </c>
    </row>
    <row r="852" spans="9:10" x14ac:dyDescent="0.4">
      <c r="I852" s="111">
        <v>1409</v>
      </c>
      <c r="J852" s="110">
        <v>0.58958333333302604</v>
      </c>
    </row>
    <row r="853" spans="9:10" x14ac:dyDescent="0.4">
      <c r="I853" s="111">
        <v>1410</v>
      </c>
      <c r="J853" s="110">
        <v>0.59027777777747004</v>
      </c>
    </row>
    <row r="854" spans="9:10" x14ac:dyDescent="0.4">
      <c r="I854" s="111">
        <v>1411</v>
      </c>
      <c r="J854" s="110">
        <v>0.59097222222191403</v>
      </c>
    </row>
    <row r="855" spans="9:10" x14ac:dyDescent="0.4">
      <c r="I855" s="111">
        <v>1412</v>
      </c>
      <c r="J855" s="110">
        <v>0.59166666666635803</v>
      </c>
    </row>
    <row r="856" spans="9:10" x14ac:dyDescent="0.4">
      <c r="I856" s="111">
        <v>1413</v>
      </c>
      <c r="J856" s="110">
        <v>0.59236111111080203</v>
      </c>
    </row>
    <row r="857" spans="9:10" x14ac:dyDescent="0.4">
      <c r="I857" s="111">
        <v>1414</v>
      </c>
      <c r="J857" s="110">
        <v>0.59305555555524603</v>
      </c>
    </row>
    <row r="858" spans="9:10" x14ac:dyDescent="0.4">
      <c r="I858" s="111">
        <v>1415</v>
      </c>
      <c r="J858" s="110">
        <v>0.59374999999969003</v>
      </c>
    </row>
    <row r="859" spans="9:10" x14ac:dyDescent="0.4">
      <c r="I859" s="111">
        <v>1416</v>
      </c>
      <c r="J859" s="110">
        <v>0.59444444444413402</v>
      </c>
    </row>
    <row r="860" spans="9:10" x14ac:dyDescent="0.4">
      <c r="I860" s="111">
        <v>1417</v>
      </c>
      <c r="J860" s="110">
        <v>0.59513888888857802</v>
      </c>
    </row>
    <row r="861" spans="9:10" x14ac:dyDescent="0.4">
      <c r="I861" s="111">
        <v>1418</v>
      </c>
      <c r="J861" s="110">
        <v>0.59583333333302202</v>
      </c>
    </row>
    <row r="862" spans="9:10" x14ac:dyDescent="0.4">
      <c r="I862" s="111">
        <v>1419</v>
      </c>
      <c r="J862" s="110">
        <v>0.59652777777746602</v>
      </c>
    </row>
    <row r="863" spans="9:10" x14ac:dyDescent="0.4">
      <c r="I863" s="111">
        <v>1420</v>
      </c>
      <c r="J863" s="110">
        <v>0.59722222222191002</v>
      </c>
    </row>
    <row r="864" spans="9:10" x14ac:dyDescent="0.4">
      <c r="I864" s="111">
        <v>1421</v>
      </c>
      <c r="J864" s="110">
        <v>0.59791666666635401</v>
      </c>
    </row>
    <row r="865" spans="9:10" x14ac:dyDescent="0.4">
      <c r="I865" s="111">
        <v>1422</v>
      </c>
      <c r="J865" s="110">
        <v>0.59861111111079801</v>
      </c>
    </row>
    <row r="866" spans="9:10" x14ac:dyDescent="0.4">
      <c r="I866" s="111">
        <v>1423</v>
      </c>
      <c r="J866" s="110">
        <v>0.59930555555524201</v>
      </c>
    </row>
    <row r="867" spans="9:10" x14ac:dyDescent="0.4">
      <c r="I867" s="111">
        <v>1424</v>
      </c>
      <c r="J867" s="110">
        <v>0.59999999999968601</v>
      </c>
    </row>
    <row r="868" spans="9:10" x14ac:dyDescent="0.4">
      <c r="I868" s="111">
        <v>1425</v>
      </c>
      <c r="J868" s="110">
        <v>0.60069444444413</v>
      </c>
    </row>
    <row r="869" spans="9:10" x14ac:dyDescent="0.4">
      <c r="I869" s="111">
        <v>1426</v>
      </c>
      <c r="J869" s="110">
        <v>0.601388888888574</v>
      </c>
    </row>
    <row r="870" spans="9:10" x14ac:dyDescent="0.4">
      <c r="I870" s="111">
        <v>1427</v>
      </c>
      <c r="J870" s="110">
        <v>0.602083333333018</v>
      </c>
    </row>
    <row r="871" spans="9:10" x14ac:dyDescent="0.4">
      <c r="I871" s="111">
        <v>1428</v>
      </c>
      <c r="J871" s="110">
        <v>0.602777777777462</v>
      </c>
    </row>
    <row r="872" spans="9:10" x14ac:dyDescent="0.4">
      <c r="I872" s="111">
        <v>1429</v>
      </c>
      <c r="J872" s="110">
        <v>0.603472222221906</v>
      </c>
    </row>
    <row r="873" spans="9:10" x14ac:dyDescent="0.4">
      <c r="I873" s="111">
        <v>1430</v>
      </c>
      <c r="J873" s="110">
        <v>0.60416666666634999</v>
      </c>
    </row>
    <row r="874" spans="9:10" x14ac:dyDescent="0.4">
      <c r="I874" s="111">
        <v>1431</v>
      </c>
      <c r="J874" s="110">
        <v>0.60486111111079399</v>
      </c>
    </row>
    <row r="875" spans="9:10" x14ac:dyDescent="0.4">
      <c r="I875" s="111">
        <v>1432</v>
      </c>
      <c r="J875" s="110">
        <v>0.60555555555523799</v>
      </c>
    </row>
    <row r="876" spans="9:10" x14ac:dyDescent="0.4">
      <c r="I876" s="111">
        <v>1433</v>
      </c>
      <c r="J876" s="110">
        <v>0.60624999999968199</v>
      </c>
    </row>
    <row r="877" spans="9:10" x14ac:dyDescent="0.4">
      <c r="I877" s="111">
        <v>1434</v>
      </c>
      <c r="J877" s="110">
        <v>0.60694444444412599</v>
      </c>
    </row>
    <row r="878" spans="9:10" x14ac:dyDescent="0.4">
      <c r="I878" s="111">
        <v>1435</v>
      </c>
      <c r="J878" s="110">
        <v>0.60763888888856998</v>
      </c>
    </row>
    <row r="879" spans="9:10" x14ac:dyDescent="0.4">
      <c r="I879" s="111">
        <v>1436</v>
      </c>
      <c r="J879" s="110">
        <v>0.60833333333301398</v>
      </c>
    </row>
    <row r="880" spans="9:10" x14ac:dyDescent="0.4">
      <c r="I880" s="111">
        <v>1437</v>
      </c>
      <c r="J880" s="110">
        <v>0.60902777777745798</v>
      </c>
    </row>
    <row r="881" spans="9:10" x14ac:dyDescent="0.4">
      <c r="I881" s="111">
        <v>1438</v>
      </c>
      <c r="J881" s="110">
        <v>0.60972222222190198</v>
      </c>
    </row>
    <row r="882" spans="9:10" x14ac:dyDescent="0.4">
      <c r="I882" s="111">
        <v>1439</v>
      </c>
      <c r="J882" s="110">
        <v>0.61041666666634598</v>
      </c>
    </row>
    <row r="883" spans="9:10" x14ac:dyDescent="0.4">
      <c r="I883" s="111">
        <v>1440</v>
      </c>
      <c r="J883" s="110">
        <v>0.61111111111078997</v>
      </c>
    </row>
    <row r="884" spans="9:10" x14ac:dyDescent="0.4">
      <c r="I884" s="111">
        <v>1441</v>
      </c>
      <c r="J884" s="110">
        <v>0.61180555555523397</v>
      </c>
    </row>
    <row r="885" spans="9:10" x14ac:dyDescent="0.4">
      <c r="I885" s="111">
        <v>1442</v>
      </c>
      <c r="J885" s="110">
        <v>0.61249999999967797</v>
      </c>
    </row>
    <row r="886" spans="9:10" x14ac:dyDescent="0.4">
      <c r="I886" s="111">
        <v>1443</v>
      </c>
      <c r="J886" s="110">
        <v>0.61319444444412197</v>
      </c>
    </row>
    <row r="887" spans="9:10" x14ac:dyDescent="0.4">
      <c r="I887" s="111">
        <v>1444</v>
      </c>
      <c r="J887" s="110">
        <v>0.61388888888856596</v>
      </c>
    </row>
    <row r="888" spans="9:10" x14ac:dyDescent="0.4">
      <c r="I888" s="111">
        <v>1445</v>
      </c>
      <c r="J888" s="110">
        <v>0.61458333333300996</v>
      </c>
    </row>
    <row r="889" spans="9:10" x14ac:dyDescent="0.4">
      <c r="I889" s="111">
        <v>1446</v>
      </c>
      <c r="J889" s="110">
        <v>0.61527777777745396</v>
      </c>
    </row>
    <row r="890" spans="9:10" x14ac:dyDescent="0.4">
      <c r="I890" s="111">
        <v>1447</v>
      </c>
      <c r="J890" s="110">
        <v>0.61597222222189796</v>
      </c>
    </row>
    <row r="891" spans="9:10" x14ac:dyDescent="0.4">
      <c r="I891" s="111">
        <v>1448</v>
      </c>
      <c r="J891" s="110">
        <v>0.61666666666634196</v>
      </c>
    </row>
    <row r="892" spans="9:10" x14ac:dyDescent="0.4">
      <c r="I892" s="111">
        <v>1449</v>
      </c>
      <c r="J892" s="110">
        <v>0.61736111111078595</v>
      </c>
    </row>
    <row r="893" spans="9:10" x14ac:dyDescent="0.4">
      <c r="I893" s="111">
        <v>1450</v>
      </c>
      <c r="J893" s="110">
        <v>0.61805555555522995</v>
      </c>
    </row>
    <row r="894" spans="9:10" x14ac:dyDescent="0.4">
      <c r="I894" s="111">
        <v>1451</v>
      </c>
      <c r="J894" s="110">
        <v>0.61874999999967395</v>
      </c>
    </row>
    <row r="895" spans="9:10" x14ac:dyDescent="0.4">
      <c r="I895" s="111">
        <v>1452</v>
      </c>
      <c r="J895" s="110">
        <v>0.61944444444411795</v>
      </c>
    </row>
    <row r="896" spans="9:10" x14ac:dyDescent="0.4">
      <c r="I896" s="111">
        <v>1453</v>
      </c>
      <c r="J896" s="110">
        <v>0.62013888888856195</v>
      </c>
    </row>
    <row r="897" spans="9:10" x14ac:dyDescent="0.4">
      <c r="I897" s="111">
        <v>1454</v>
      </c>
      <c r="J897" s="110">
        <v>0.62083333333300605</v>
      </c>
    </row>
    <row r="898" spans="9:10" x14ac:dyDescent="0.4">
      <c r="I898" s="111">
        <v>1455</v>
      </c>
      <c r="J898" s="110">
        <v>0.62152777777745005</v>
      </c>
    </row>
    <row r="899" spans="9:10" x14ac:dyDescent="0.4">
      <c r="I899" s="111">
        <v>1456</v>
      </c>
      <c r="J899" s="110">
        <v>0.62222222222189405</v>
      </c>
    </row>
    <row r="900" spans="9:10" x14ac:dyDescent="0.4">
      <c r="I900" s="111">
        <v>1457</v>
      </c>
      <c r="J900" s="110">
        <v>0.62291666666633805</v>
      </c>
    </row>
    <row r="901" spans="9:10" x14ac:dyDescent="0.4">
      <c r="I901" s="111">
        <v>1458</v>
      </c>
      <c r="J901" s="110">
        <v>0.62361111111078205</v>
      </c>
    </row>
    <row r="902" spans="9:10" ht="19.5" thickBot="1" x14ac:dyDescent="0.45">
      <c r="I902" s="120">
        <v>1459</v>
      </c>
      <c r="J902" s="121">
        <v>0.62430555555522604</v>
      </c>
    </row>
    <row r="903" spans="9:10" x14ac:dyDescent="0.4">
      <c r="I903" s="122">
        <v>1500</v>
      </c>
      <c r="J903" s="123">
        <v>0.62499999999967004</v>
      </c>
    </row>
    <row r="904" spans="9:10" x14ac:dyDescent="0.4">
      <c r="I904" s="111">
        <v>1501</v>
      </c>
      <c r="J904" s="110">
        <v>0.62569444444411404</v>
      </c>
    </row>
    <row r="905" spans="9:10" x14ac:dyDescent="0.4">
      <c r="I905" s="111">
        <v>1502</v>
      </c>
      <c r="J905" s="110">
        <v>0.62638888888855804</v>
      </c>
    </row>
    <row r="906" spans="9:10" x14ac:dyDescent="0.4">
      <c r="I906" s="111">
        <v>1503</v>
      </c>
      <c r="J906" s="110">
        <v>0.62708333333300204</v>
      </c>
    </row>
    <row r="907" spans="9:10" x14ac:dyDescent="0.4">
      <c r="I907" s="111">
        <v>1504</v>
      </c>
      <c r="J907" s="110">
        <v>0.62777777777744603</v>
      </c>
    </row>
    <row r="908" spans="9:10" x14ac:dyDescent="0.4">
      <c r="I908" s="111">
        <v>1505</v>
      </c>
      <c r="J908" s="110">
        <v>0.62847222222189003</v>
      </c>
    </row>
    <row r="909" spans="9:10" x14ac:dyDescent="0.4">
      <c r="I909" s="111">
        <v>1506</v>
      </c>
      <c r="J909" s="110">
        <v>0.62916666666633403</v>
      </c>
    </row>
    <row r="910" spans="9:10" x14ac:dyDescent="0.4">
      <c r="I910" s="111">
        <v>1507</v>
      </c>
      <c r="J910" s="110">
        <v>0.62986111111077803</v>
      </c>
    </row>
    <row r="911" spans="9:10" x14ac:dyDescent="0.4">
      <c r="I911" s="111">
        <v>1508</v>
      </c>
      <c r="J911" s="110">
        <v>0.63055555555522202</v>
      </c>
    </row>
    <row r="912" spans="9:10" x14ac:dyDescent="0.4">
      <c r="I912" s="111">
        <v>1509</v>
      </c>
      <c r="J912" s="110">
        <v>0.63124999999966602</v>
      </c>
    </row>
    <row r="913" spans="9:10" x14ac:dyDescent="0.4">
      <c r="I913" s="111">
        <v>1510</v>
      </c>
      <c r="J913" s="110">
        <v>0.63194444444411002</v>
      </c>
    </row>
    <row r="914" spans="9:10" x14ac:dyDescent="0.4">
      <c r="I914" s="111">
        <v>1511</v>
      </c>
      <c r="J914" s="110">
        <v>0.63263888888855402</v>
      </c>
    </row>
    <row r="915" spans="9:10" x14ac:dyDescent="0.4">
      <c r="I915" s="111">
        <v>1512</v>
      </c>
      <c r="J915" s="110">
        <v>0.63333333333299802</v>
      </c>
    </row>
    <row r="916" spans="9:10" x14ac:dyDescent="0.4">
      <c r="I916" s="111">
        <v>1513</v>
      </c>
      <c r="J916" s="110">
        <v>0.63402777777744201</v>
      </c>
    </row>
    <row r="917" spans="9:10" x14ac:dyDescent="0.4">
      <c r="I917" s="111">
        <v>1514</v>
      </c>
      <c r="J917" s="110">
        <v>0.63472222222188601</v>
      </c>
    </row>
    <row r="918" spans="9:10" x14ac:dyDescent="0.4">
      <c r="I918" s="111">
        <v>1515</v>
      </c>
      <c r="J918" s="110">
        <v>0.63541666666633001</v>
      </c>
    </row>
    <row r="919" spans="9:10" x14ac:dyDescent="0.4">
      <c r="I919" s="111">
        <v>1516</v>
      </c>
      <c r="J919" s="110">
        <v>0.63611111111077401</v>
      </c>
    </row>
    <row r="920" spans="9:10" x14ac:dyDescent="0.4">
      <c r="I920" s="111">
        <v>1517</v>
      </c>
      <c r="J920" s="110">
        <v>0.63680555555521801</v>
      </c>
    </row>
    <row r="921" spans="9:10" x14ac:dyDescent="0.4">
      <c r="I921" s="111">
        <v>1518</v>
      </c>
      <c r="J921" s="110">
        <v>0.637499999999662</v>
      </c>
    </row>
    <row r="922" spans="9:10" x14ac:dyDescent="0.4">
      <c r="I922" s="111">
        <v>1519</v>
      </c>
      <c r="J922" s="110">
        <v>0.638194444444106</v>
      </c>
    </row>
    <row r="923" spans="9:10" x14ac:dyDescent="0.4">
      <c r="I923" s="111">
        <v>1520</v>
      </c>
      <c r="J923" s="110">
        <v>0.63888888888855</v>
      </c>
    </row>
    <row r="924" spans="9:10" x14ac:dyDescent="0.4">
      <c r="I924" s="111">
        <v>1521</v>
      </c>
      <c r="J924" s="110">
        <v>0.639583333332994</v>
      </c>
    </row>
    <row r="925" spans="9:10" x14ac:dyDescent="0.4">
      <c r="I925" s="111">
        <v>1522</v>
      </c>
      <c r="J925" s="110">
        <v>0.640277777777438</v>
      </c>
    </row>
    <row r="926" spans="9:10" x14ac:dyDescent="0.4">
      <c r="I926" s="111">
        <v>1523</v>
      </c>
      <c r="J926" s="110">
        <v>0.64097222222188199</v>
      </c>
    </row>
    <row r="927" spans="9:10" x14ac:dyDescent="0.4">
      <c r="I927" s="111">
        <v>1524</v>
      </c>
      <c r="J927" s="110">
        <v>0.64166666666632599</v>
      </c>
    </row>
    <row r="928" spans="9:10" x14ac:dyDescent="0.4">
      <c r="I928" s="111">
        <v>1525</v>
      </c>
      <c r="J928" s="110">
        <v>0.64236111111076999</v>
      </c>
    </row>
    <row r="929" spans="9:10" x14ac:dyDescent="0.4">
      <c r="I929" s="111">
        <v>1526</v>
      </c>
      <c r="J929" s="110">
        <v>0.64305555555521399</v>
      </c>
    </row>
    <row r="930" spans="9:10" x14ac:dyDescent="0.4">
      <c r="I930" s="111">
        <v>1527</v>
      </c>
      <c r="J930" s="110">
        <v>0.64374999999965798</v>
      </c>
    </row>
    <row r="931" spans="9:10" x14ac:dyDescent="0.4">
      <c r="I931" s="111">
        <v>1528</v>
      </c>
      <c r="J931" s="110">
        <v>0.64444444444410198</v>
      </c>
    </row>
    <row r="932" spans="9:10" x14ac:dyDescent="0.4">
      <c r="I932" s="111">
        <v>1529</v>
      </c>
      <c r="J932" s="110">
        <v>0.64513888888854598</v>
      </c>
    </row>
    <row r="933" spans="9:10" x14ac:dyDescent="0.4">
      <c r="I933" s="111">
        <v>1530</v>
      </c>
      <c r="J933" s="110">
        <v>0.64583333333298998</v>
      </c>
    </row>
    <row r="934" spans="9:10" x14ac:dyDescent="0.4">
      <c r="I934" s="111">
        <v>1531</v>
      </c>
      <c r="J934" s="110">
        <v>0.64652777777743398</v>
      </c>
    </row>
    <row r="935" spans="9:10" x14ac:dyDescent="0.4">
      <c r="I935" s="111">
        <v>1532</v>
      </c>
      <c r="J935" s="110">
        <v>0.64722222222187797</v>
      </c>
    </row>
    <row r="936" spans="9:10" x14ac:dyDescent="0.4">
      <c r="I936" s="111">
        <v>1533</v>
      </c>
      <c r="J936" s="110">
        <v>0.64791666666632197</v>
      </c>
    </row>
    <row r="937" spans="9:10" x14ac:dyDescent="0.4">
      <c r="I937" s="111">
        <v>1534</v>
      </c>
      <c r="J937" s="110">
        <v>0.64861111111076597</v>
      </c>
    </row>
    <row r="938" spans="9:10" x14ac:dyDescent="0.4">
      <c r="I938" s="111">
        <v>1535</v>
      </c>
      <c r="J938" s="110">
        <v>0.64930555555520997</v>
      </c>
    </row>
    <row r="939" spans="9:10" x14ac:dyDescent="0.4">
      <c r="I939" s="111">
        <v>1536</v>
      </c>
      <c r="J939" s="110">
        <v>0.64999999999965397</v>
      </c>
    </row>
    <row r="940" spans="9:10" x14ac:dyDescent="0.4">
      <c r="I940" s="111">
        <v>1537</v>
      </c>
      <c r="J940" s="110">
        <v>0.65069444444409796</v>
      </c>
    </row>
    <row r="941" spans="9:10" x14ac:dyDescent="0.4">
      <c r="I941" s="111">
        <v>1538</v>
      </c>
      <c r="J941" s="110">
        <v>0.65138888888854196</v>
      </c>
    </row>
    <row r="942" spans="9:10" x14ac:dyDescent="0.4">
      <c r="I942" s="111">
        <v>1539</v>
      </c>
      <c r="J942" s="110">
        <v>0.65208333333298596</v>
      </c>
    </row>
    <row r="943" spans="9:10" x14ac:dyDescent="0.4">
      <c r="I943" s="111">
        <v>1540</v>
      </c>
      <c r="J943" s="110">
        <v>0.65277777777742996</v>
      </c>
    </row>
    <row r="944" spans="9:10" x14ac:dyDescent="0.4">
      <c r="I944" s="111">
        <v>1541</v>
      </c>
      <c r="J944" s="110">
        <v>0.65347222222187396</v>
      </c>
    </row>
    <row r="945" spans="9:10" x14ac:dyDescent="0.4">
      <c r="I945" s="111">
        <v>1542</v>
      </c>
      <c r="J945" s="110">
        <v>0.65416666666631795</v>
      </c>
    </row>
    <row r="946" spans="9:10" x14ac:dyDescent="0.4">
      <c r="I946" s="111">
        <v>1543</v>
      </c>
      <c r="J946" s="110">
        <v>0.65486111111076195</v>
      </c>
    </row>
    <row r="947" spans="9:10" x14ac:dyDescent="0.4">
      <c r="I947" s="111">
        <v>1544</v>
      </c>
      <c r="J947" s="110">
        <v>0.65555555555520595</v>
      </c>
    </row>
    <row r="948" spans="9:10" x14ac:dyDescent="0.4">
      <c r="I948" s="111">
        <v>1545</v>
      </c>
      <c r="J948" s="110">
        <v>0.65624999999964995</v>
      </c>
    </row>
    <row r="949" spans="9:10" x14ac:dyDescent="0.4">
      <c r="I949" s="111">
        <v>1546</v>
      </c>
      <c r="J949" s="110">
        <v>0.65694444444409394</v>
      </c>
    </row>
    <row r="950" spans="9:10" x14ac:dyDescent="0.4">
      <c r="I950" s="111">
        <v>1547</v>
      </c>
      <c r="J950" s="110">
        <v>0.65763888888853805</v>
      </c>
    </row>
    <row r="951" spans="9:10" x14ac:dyDescent="0.4">
      <c r="I951" s="111">
        <v>1548</v>
      </c>
      <c r="J951" s="110">
        <v>0.65833333333298205</v>
      </c>
    </row>
    <row r="952" spans="9:10" x14ac:dyDescent="0.4">
      <c r="I952" s="111">
        <v>1549</v>
      </c>
      <c r="J952" s="110">
        <v>0.65902777777742605</v>
      </c>
    </row>
    <row r="953" spans="9:10" x14ac:dyDescent="0.4">
      <c r="I953" s="111">
        <v>1550</v>
      </c>
      <c r="J953" s="110">
        <v>0.65972222222187005</v>
      </c>
    </row>
    <row r="954" spans="9:10" x14ac:dyDescent="0.4">
      <c r="I954" s="111">
        <v>1551</v>
      </c>
      <c r="J954" s="110">
        <v>0.66041666666631405</v>
      </c>
    </row>
    <row r="955" spans="9:10" x14ac:dyDescent="0.4">
      <c r="I955" s="111">
        <v>1552</v>
      </c>
      <c r="J955" s="110">
        <v>0.66111111111075804</v>
      </c>
    </row>
    <row r="956" spans="9:10" x14ac:dyDescent="0.4">
      <c r="I956" s="111">
        <v>1553</v>
      </c>
      <c r="J956" s="110">
        <v>0.66180555555520204</v>
      </c>
    </row>
    <row r="957" spans="9:10" x14ac:dyDescent="0.4">
      <c r="I957" s="111">
        <v>1554</v>
      </c>
      <c r="J957" s="110">
        <v>0.66249999999964504</v>
      </c>
    </row>
    <row r="958" spans="9:10" x14ac:dyDescent="0.4">
      <c r="I958" s="111">
        <v>1555</v>
      </c>
      <c r="J958" s="110">
        <v>0.66319444444408904</v>
      </c>
    </row>
    <row r="959" spans="9:10" x14ac:dyDescent="0.4">
      <c r="I959" s="111">
        <v>1556</v>
      </c>
      <c r="J959" s="110">
        <v>0.66388888888853304</v>
      </c>
    </row>
    <row r="960" spans="9:10" x14ac:dyDescent="0.4">
      <c r="I960" s="111">
        <v>1557</v>
      </c>
      <c r="J960" s="110">
        <v>0.66458333333297703</v>
      </c>
    </row>
    <row r="961" spans="9:10" x14ac:dyDescent="0.4">
      <c r="I961" s="111">
        <v>1558</v>
      </c>
      <c r="J961" s="110">
        <v>0.66527777777742103</v>
      </c>
    </row>
    <row r="962" spans="9:10" ht="19.5" thickBot="1" x14ac:dyDescent="0.45">
      <c r="I962" s="120">
        <v>1559</v>
      </c>
      <c r="J962" s="121">
        <v>0.66597222222186503</v>
      </c>
    </row>
    <row r="963" spans="9:10" x14ac:dyDescent="0.4">
      <c r="I963" s="122">
        <v>1600</v>
      </c>
      <c r="J963" s="123">
        <v>0.66666666666630903</v>
      </c>
    </row>
    <row r="964" spans="9:10" x14ac:dyDescent="0.4">
      <c r="I964" s="111">
        <v>1601</v>
      </c>
      <c r="J964" s="110">
        <v>0.66736111111075302</v>
      </c>
    </row>
    <row r="965" spans="9:10" x14ac:dyDescent="0.4">
      <c r="I965" s="111">
        <v>1602</v>
      </c>
      <c r="J965" s="110">
        <v>0.66805555555519702</v>
      </c>
    </row>
    <row r="966" spans="9:10" x14ac:dyDescent="0.4">
      <c r="I966" s="111">
        <v>1603</v>
      </c>
      <c r="J966" s="110">
        <v>0.66874999999964102</v>
      </c>
    </row>
    <row r="967" spans="9:10" x14ac:dyDescent="0.4">
      <c r="I967" s="111">
        <v>1604</v>
      </c>
      <c r="J967" s="110">
        <v>0.66944444444408502</v>
      </c>
    </row>
    <row r="968" spans="9:10" x14ac:dyDescent="0.4">
      <c r="I968" s="111">
        <v>1605</v>
      </c>
      <c r="J968" s="110">
        <v>0.67013888888852902</v>
      </c>
    </row>
    <row r="969" spans="9:10" x14ac:dyDescent="0.4">
      <c r="I969" s="111">
        <v>1606</v>
      </c>
      <c r="J969" s="110">
        <v>0.67083333333297301</v>
      </c>
    </row>
    <row r="970" spans="9:10" x14ac:dyDescent="0.4">
      <c r="I970" s="111">
        <v>1607</v>
      </c>
      <c r="J970" s="110">
        <v>0.67152777777741701</v>
      </c>
    </row>
    <row r="971" spans="9:10" x14ac:dyDescent="0.4">
      <c r="I971" s="111">
        <v>1608</v>
      </c>
      <c r="J971" s="110">
        <v>0.67222222222186101</v>
      </c>
    </row>
    <row r="972" spans="9:10" x14ac:dyDescent="0.4">
      <c r="I972" s="111">
        <v>1609</v>
      </c>
      <c r="J972" s="110">
        <v>0.67291666666630501</v>
      </c>
    </row>
    <row r="973" spans="9:10" x14ac:dyDescent="0.4">
      <c r="I973" s="111">
        <v>1610</v>
      </c>
      <c r="J973" s="110">
        <v>0.67361111111074901</v>
      </c>
    </row>
    <row r="974" spans="9:10" x14ac:dyDescent="0.4">
      <c r="I974" s="111">
        <v>1611</v>
      </c>
      <c r="J974" s="110">
        <v>0.674305555555193</v>
      </c>
    </row>
    <row r="975" spans="9:10" x14ac:dyDescent="0.4">
      <c r="I975" s="111">
        <v>1612</v>
      </c>
      <c r="J975" s="110">
        <v>0.674999999999637</v>
      </c>
    </row>
    <row r="976" spans="9:10" x14ac:dyDescent="0.4">
      <c r="I976" s="111">
        <v>1613</v>
      </c>
      <c r="J976" s="110">
        <v>0.675694444444081</v>
      </c>
    </row>
    <row r="977" spans="9:10" x14ac:dyDescent="0.4">
      <c r="I977" s="111">
        <v>1614</v>
      </c>
      <c r="J977" s="110">
        <v>0.676388888888525</v>
      </c>
    </row>
    <row r="978" spans="9:10" x14ac:dyDescent="0.4">
      <c r="I978" s="111">
        <v>1615</v>
      </c>
      <c r="J978" s="110">
        <v>0.677083333332969</v>
      </c>
    </row>
    <row r="979" spans="9:10" x14ac:dyDescent="0.4">
      <c r="I979" s="111">
        <v>1616</v>
      </c>
      <c r="J979" s="110">
        <v>0.67777777777741299</v>
      </c>
    </row>
    <row r="980" spans="9:10" x14ac:dyDescent="0.4">
      <c r="I980" s="111">
        <v>1617</v>
      </c>
      <c r="J980" s="110">
        <v>0.67847222222185699</v>
      </c>
    </row>
    <row r="981" spans="9:10" x14ac:dyDescent="0.4">
      <c r="I981" s="111">
        <v>1618</v>
      </c>
      <c r="J981" s="110">
        <v>0.67916666666630099</v>
      </c>
    </row>
    <row r="982" spans="9:10" x14ac:dyDescent="0.4">
      <c r="I982" s="111">
        <v>1619</v>
      </c>
      <c r="J982" s="110">
        <v>0.67986111111074499</v>
      </c>
    </row>
    <row r="983" spans="9:10" x14ac:dyDescent="0.4">
      <c r="I983" s="111">
        <v>1620</v>
      </c>
      <c r="J983" s="110">
        <v>0.68055555555518898</v>
      </c>
    </row>
    <row r="984" spans="9:10" x14ac:dyDescent="0.4">
      <c r="I984" s="111">
        <v>1621</v>
      </c>
      <c r="J984" s="110">
        <v>0.68124999999963298</v>
      </c>
    </row>
    <row r="985" spans="9:10" x14ac:dyDescent="0.4">
      <c r="I985" s="111">
        <v>1622</v>
      </c>
      <c r="J985" s="110">
        <v>0.68194444444407698</v>
      </c>
    </row>
    <row r="986" spans="9:10" x14ac:dyDescent="0.4">
      <c r="I986" s="111">
        <v>1623</v>
      </c>
      <c r="J986" s="110">
        <v>0.68263888888852098</v>
      </c>
    </row>
    <row r="987" spans="9:10" x14ac:dyDescent="0.4">
      <c r="I987" s="111">
        <v>1624</v>
      </c>
      <c r="J987" s="110">
        <v>0.68333333333296498</v>
      </c>
    </row>
    <row r="988" spans="9:10" x14ac:dyDescent="0.4">
      <c r="I988" s="111">
        <v>1625</v>
      </c>
      <c r="J988" s="110">
        <v>0.68402777777740897</v>
      </c>
    </row>
    <row r="989" spans="9:10" x14ac:dyDescent="0.4">
      <c r="I989" s="111">
        <v>1626</v>
      </c>
      <c r="J989" s="110">
        <v>0.68472222222185297</v>
      </c>
    </row>
    <row r="990" spans="9:10" x14ac:dyDescent="0.4">
      <c r="I990" s="111">
        <v>1627</v>
      </c>
      <c r="J990" s="110">
        <v>0.68541666666629697</v>
      </c>
    </row>
    <row r="991" spans="9:10" x14ac:dyDescent="0.4">
      <c r="I991" s="111">
        <v>1628</v>
      </c>
      <c r="J991" s="110">
        <v>0.68611111111074097</v>
      </c>
    </row>
    <row r="992" spans="9:10" x14ac:dyDescent="0.4">
      <c r="I992" s="111">
        <v>1629</v>
      </c>
      <c r="J992" s="110">
        <v>0.68680555555518497</v>
      </c>
    </row>
    <row r="993" spans="9:10" x14ac:dyDescent="0.4">
      <c r="I993" s="111">
        <v>1630</v>
      </c>
      <c r="J993" s="110">
        <v>0.68749999999962896</v>
      </c>
    </row>
    <row r="994" spans="9:10" x14ac:dyDescent="0.4">
      <c r="I994" s="111">
        <v>1631</v>
      </c>
      <c r="J994" s="110">
        <v>0.68819444444407296</v>
      </c>
    </row>
    <row r="995" spans="9:10" x14ac:dyDescent="0.4">
      <c r="I995" s="111">
        <v>1632</v>
      </c>
      <c r="J995" s="110">
        <v>0.68888888888851696</v>
      </c>
    </row>
    <row r="996" spans="9:10" x14ac:dyDescent="0.4">
      <c r="I996" s="111">
        <v>1633</v>
      </c>
      <c r="J996" s="110">
        <v>0.68958333333296096</v>
      </c>
    </row>
    <row r="997" spans="9:10" x14ac:dyDescent="0.4">
      <c r="I997" s="111">
        <v>1634</v>
      </c>
      <c r="J997" s="110">
        <v>0.69027777777740496</v>
      </c>
    </row>
    <row r="998" spans="9:10" x14ac:dyDescent="0.4">
      <c r="I998" s="111">
        <v>1635</v>
      </c>
      <c r="J998" s="110">
        <v>0.69097222222184895</v>
      </c>
    </row>
    <row r="999" spans="9:10" x14ac:dyDescent="0.4">
      <c r="I999" s="111">
        <v>1636</v>
      </c>
      <c r="J999" s="110">
        <v>0.69166666666629295</v>
      </c>
    </row>
    <row r="1000" spans="9:10" x14ac:dyDescent="0.4">
      <c r="I1000" s="111">
        <v>1637</v>
      </c>
      <c r="J1000" s="110">
        <v>0.69236111111073695</v>
      </c>
    </row>
    <row r="1001" spans="9:10" x14ac:dyDescent="0.4">
      <c r="I1001" s="111">
        <v>1638</v>
      </c>
      <c r="J1001" s="110">
        <v>0.69305555555518095</v>
      </c>
    </row>
    <row r="1002" spans="9:10" x14ac:dyDescent="0.4">
      <c r="I1002" s="111">
        <v>1639</v>
      </c>
      <c r="J1002" s="110">
        <v>0.69374999999962506</v>
      </c>
    </row>
    <row r="1003" spans="9:10" x14ac:dyDescent="0.4">
      <c r="I1003" s="111">
        <v>1640</v>
      </c>
      <c r="J1003" s="110">
        <v>0.69444444444406905</v>
      </c>
    </row>
    <row r="1004" spans="9:10" x14ac:dyDescent="0.4">
      <c r="I1004" s="111">
        <v>1641</v>
      </c>
      <c r="J1004" s="110">
        <v>0.69513888888851305</v>
      </c>
    </row>
    <row r="1005" spans="9:10" x14ac:dyDescent="0.4">
      <c r="I1005" s="111">
        <v>1642</v>
      </c>
      <c r="J1005" s="110">
        <v>0.69583333333295705</v>
      </c>
    </row>
    <row r="1006" spans="9:10" x14ac:dyDescent="0.4">
      <c r="I1006" s="111">
        <v>1643</v>
      </c>
      <c r="J1006" s="110">
        <v>0.69652777777740105</v>
      </c>
    </row>
    <row r="1007" spans="9:10" x14ac:dyDescent="0.4">
      <c r="I1007" s="111">
        <v>1644</v>
      </c>
      <c r="J1007" s="110">
        <v>0.69722222222184504</v>
      </c>
    </row>
    <row r="1008" spans="9:10" x14ac:dyDescent="0.4">
      <c r="I1008" s="111">
        <v>1645</v>
      </c>
      <c r="J1008" s="110">
        <v>0.69791666666628904</v>
      </c>
    </row>
    <row r="1009" spans="9:10" x14ac:dyDescent="0.4">
      <c r="I1009" s="111">
        <v>1646</v>
      </c>
      <c r="J1009" s="110">
        <v>0.69861111111073304</v>
      </c>
    </row>
    <row r="1010" spans="9:10" x14ac:dyDescent="0.4">
      <c r="I1010" s="111">
        <v>1647</v>
      </c>
      <c r="J1010" s="110">
        <v>0.69930555555517704</v>
      </c>
    </row>
    <row r="1011" spans="9:10" x14ac:dyDescent="0.4">
      <c r="I1011" s="111">
        <v>1648</v>
      </c>
      <c r="J1011" s="110">
        <v>0.69999999999962104</v>
      </c>
    </row>
    <row r="1012" spans="9:10" x14ac:dyDescent="0.4">
      <c r="I1012" s="111">
        <v>1649</v>
      </c>
      <c r="J1012" s="110">
        <v>0.70069444444406503</v>
      </c>
    </row>
    <row r="1013" spans="9:10" x14ac:dyDescent="0.4">
      <c r="I1013" s="111">
        <v>1650</v>
      </c>
      <c r="J1013" s="110">
        <v>0.70138888888850903</v>
      </c>
    </row>
    <row r="1014" spans="9:10" x14ac:dyDescent="0.4">
      <c r="I1014" s="111">
        <v>1651</v>
      </c>
      <c r="J1014" s="110">
        <v>0.70208333333295303</v>
      </c>
    </row>
    <row r="1015" spans="9:10" x14ac:dyDescent="0.4">
      <c r="I1015" s="111">
        <v>1652</v>
      </c>
      <c r="J1015" s="110">
        <v>0.70277777777739703</v>
      </c>
    </row>
    <row r="1016" spans="9:10" x14ac:dyDescent="0.4">
      <c r="I1016" s="111">
        <v>1653</v>
      </c>
      <c r="J1016" s="110">
        <v>0.70347222222184103</v>
      </c>
    </row>
    <row r="1017" spans="9:10" x14ac:dyDescent="0.4">
      <c r="I1017" s="111">
        <v>1654</v>
      </c>
      <c r="J1017" s="110">
        <v>0.70416666666628502</v>
      </c>
    </row>
    <row r="1018" spans="9:10" x14ac:dyDescent="0.4">
      <c r="I1018" s="111">
        <v>1655</v>
      </c>
      <c r="J1018" s="110">
        <v>0.70486111111072902</v>
      </c>
    </row>
    <row r="1019" spans="9:10" x14ac:dyDescent="0.4">
      <c r="I1019" s="111">
        <v>1656</v>
      </c>
      <c r="J1019" s="110">
        <v>0.70555555555517302</v>
      </c>
    </row>
    <row r="1020" spans="9:10" x14ac:dyDescent="0.4">
      <c r="I1020" s="111">
        <v>1657</v>
      </c>
      <c r="J1020" s="110">
        <v>0.70624999999961702</v>
      </c>
    </row>
    <row r="1021" spans="9:10" x14ac:dyDescent="0.4">
      <c r="I1021" s="111">
        <v>1658</v>
      </c>
      <c r="J1021" s="110">
        <v>0.70694444444406102</v>
      </c>
    </row>
    <row r="1022" spans="9:10" ht="19.5" thickBot="1" x14ac:dyDescent="0.45">
      <c r="I1022" s="120">
        <v>1659</v>
      </c>
      <c r="J1022" s="121">
        <v>0.70763888888850501</v>
      </c>
    </row>
    <row r="1023" spans="9:10" x14ac:dyDescent="0.4">
      <c r="I1023" s="122">
        <v>1700</v>
      </c>
      <c r="J1023" s="123">
        <v>0.70833333333294901</v>
      </c>
    </row>
    <row r="1024" spans="9:10" x14ac:dyDescent="0.4">
      <c r="I1024" s="111">
        <v>1701</v>
      </c>
      <c r="J1024" s="110">
        <v>0.70902777777739301</v>
      </c>
    </row>
    <row r="1025" spans="9:10" x14ac:dyDescent="0.4">
      <c r="I1025" s="111">
        <v>1702</v>
      </c>
      <c r="J1025" s="110">
        <v>0.70972222222183701</v>
      </c>
    </row>
    <row r="1026" spans="9:10" x14ac:dyDescent="0.4">
      <c r="I1026" s="111">
        <v>1703</v>
      </c>
      <c r="J1026" s="110">
        <v>0.710416666666281</v>
      </c>
    </row>
    <row r="1027" spans="9:10" x14ac:dyDescent="0.4">
      <c r="I1027" s="111">
        <v>1704</v>
      </c>
      <c r="J1027" s="110">
        <v>0.711111111110725</v>
      </c>
    </row>
    <row r="1028" spans="9:10" x14ac:dyDescent="0.4">
      <c r="I1028" s="111">
        <v>1705</v>
      </c>
      <c r="J1028" s="110">
        <v>0.711805555555169</v>
      </c>
    </row>
    <row r="1029" spans="9:10" x14ac:dyDescent="0.4">
      <c r="I1029" s="111">
        <v>1706</v>
      </c>
      <c r="J1029" s="110">
        <v>0.712499999999613</v>
      </c>
    </row>
    <row r="1030" spans="9:10" x14ac:dyDescent="0.4">
      <c r="I1030" s="111">
        <v>1707</v>
      </c>
      <c r="J1030" s="110">
        <v>0.713194444444057</v>
      </c>
    </row>
    <row r="1031" spans="9:10" x14ac:dyDescent="0.4">
      <c r="I1031" s="111">
        <v>1708</v>
      </c>
      <c r="J1031" s="110">
        <v>0.71388888888850099</v>
      </c>
    </row>
    <row r="1032" spans="9:10" x14ac:dyDescent="0.4">
      <c r="I1032" s="111">
        <v>1709</v>
      </c>
      <c r="J1032" s="110">
        <v>0.71458333333294499</v>
      </c>
    </row>
    <row r="1033" spans="9:10" x14ac:dyDescent="0.4">
      <c r="I1033" s="111">
        <v>1710</v>
      </c>
      <c r="J1033" s="110">
        <v>0.71527777777738899</v>
      </c>
    </row>
    <row r="1034" spans="9:10" x14ac:dyDescent="0.4">
      <c r="I1034" s="111">
        <v>1711</v>
      </c>
      <c r="J1034" s="110">
        <v>0.71597222222183299</v>
      </c>
    </row>
    <row r="1035" spans="9:10" x14ac:dyDescent="0.4">
      <c r="I1035" s="111">
        <v>1712</v>
      </c>
      <c r="J1035" s="110">
        <v>0.71666666666627699</v>
      </c>
    </row>
    <row r="1036" spans="9:10" x14ac:dyDescent="0.4">
      <c r="I1036" s="111">
        <v>1713</v>
      </c>
      <c r="J1036" s="110">
        <v>0.71736111111072098</v>
      </c>
    </row>
    <row r="1037" spans="9:10" x14ac:dyDescent="0.4">
      <c r="I1037" s="111">
        <v>1714</v>
      </c>
      <c r="J1037" s="110">
        <v>0.71805555555516498</v>
      </c>
    </row>
    <row r="1038" spans="9:10" x14ac:dyDescent="0.4">
      <c r="I1038" s="111">
        <v>1715</v>
      </c>
      <c r="J1038" s="110">
        <v>0.71874999999960898</v>
      </c>
    </row>
    <row r="1039" spans="9:10" x14ac:dyDescent="0.4">
      <c r="I1039" s="111">
        <v>1716</v>
      </c>
      <c r="J1039" s="110">
        <v>0.71944444444405298</v>
      </c>
    </row>
    <row r="1040" spans="9:10" x14ac:dyDescent="0.4">
      <c r="I1040" s="111">
        <v>1717</v>
      </c>
      <c r="J1040" s="110">
        <v>0.72013888888849698</v>
      </c>
    </row>
    <row r="1041" spans="9:10" x14ac:dyDescent="0.4">
      <c r="I1041" s="111">
        <v>1718</v>
      </c>
      <c r="J1041" s="110">
        <v>0.72083333333294097</v>
      </c>
    </row>
    <row r="1042" spans="9:10" x14ac:dyDescent="0.4">
      <c r="I1042" s="111">
        <v>1719</v>
      </c>
      <c r="J1042" s="110">
        <v>0.72152777777738497</v>
      </c>
    </row>
    <row r="1043" spans="9:10" x14ac:dyDescent="0.4">
      <c r="I1043" s="111">
        <v>1720</v>
      </c>
      <c r="J1043" s="110">
        <v>0.72222222222182897</v>
      </c>
    </row>
    <row r="1044" spans="9:10" x14ac:dyDescent="0.4">
      <c r="I1044" s="111">
        <v>1721</v>
      </c>
      <c r="J1044" s="110">
        <v>0.72291666666627297</v>
      </c>
    </row>
    <row r="1045" spans="9:10" x14ac:dyDescent="0.4">
      <c r="I1045" s="111">
        <v>1722</v>
      </c>
      <c r="J1045" s="110">
        <v>0.72361111111071696</v>
      </c>
    </row>
    <row r="1046" spans="9:10" x14ac:dyDescent="0.4">
      <c r="I1046" s="111">
        <v>1723</v>
      </c>
      <c r="J1046" s="110">
        <v>0.72430555555516096</v>
      </c>
    </row>
    <row r="1047" spans="9:10" x14ac:dyDescent="0.4">
      <c r="I1047" s="111">
        <v>1724</v>
      </c>
      <c r="J1047" s="110">
        <v>0.72499999999960496</v>
      </c>
    </row>
    <row r="1048" spans="9:10" x14ac:dyDescent="0.4">
      <c r="I1048" s="111">
        <v>1725</v>
      </c>
      <c r="J1048" s="110">
        <v>0.72569444444404896</v>
      </c>
    </row>
    <row r="1049" spans="9:10" x14ac:dyDescent="0.4">
      <c r="I1049" s="111">
        <v>1726</v>
      </c>
      <c r="J1049" s="110">
        <v>0.72638888888849296</v>
      </c>
    </row>
    <row r="1050" spans="9:10" x14ac:dyDescent="0.4">
      <c r="I1050" s="111">
        <v>1727</v>
      </c>
      <c r="J1050" s="110">
        <v>0.72708333333293695</v>
      </c>
    </row>
    <row r="1051" spans="9:10" x14ac:dyDescent="0.4">
      <c r="I1051" s="111">
        <v>1728</v>
      </c>
      <c r="J1051" s="110">
        <v>0.72777777777738095</v>
      </c>
    </row>
    <row r="1052" spans="9:10" x14ac:dyDescent="0.4">
      <c r="I1052" s="111">
        <v>1729</v>
      </c>
      <c r="J1052" s="110">
        <v>0.72847222222182495</v>
      </c>
    </row>
    <row r="1053" spans="9:10" x14ac:dyDescent="0.4">
      <c r="I1053" s="111">
        <v>1730</v>
      </c>
      <c r="J1053" s="110">
        <v>0.72916666666626895</v>
      </c>
    </row>
    <row r="1054" spans="9:10" x14ac:dyDescent="0.4">
      <c r="I1054" s="111">
        <v>1731</v>
      </c>
      <c r="J1054" s="110">
        <v>0.72986111111071295</v>
      </c>
    </row>
    <row r="1055" spans="9:10" x14ac:dyDescent="0.4">
      <c r="I1055" s="111">
        <v>1732</v>
      </c>
      <c r="J1055" s="110">
        <v>0.73055555555515705</v>
      </c>
    </row>
    <row r="1056" spans="9:10" x14ac:dyDescent="0.4">
      <c r="I1056" s="111">
        <v>1733</v>
      </c>
      <c r="J1056" s="110">
        <v>0.73124999999960105</v>
      </c>
    </row>
    <row r="1057" spans="9:10" x14ac:dyDescent="0.4">
      <c r="I1057" s="111">
        <v>1734</v>
      </c>
      <c r="J1057" s="110">
        <v>0.73194444444404505</v>
      </c>
    </row>
    <row r="1058" spans="9:10" x14ac:dyDescent="0.4">
      <c r="I1058" s="111">
        <v>1735</v>
      </c>
      <c r="J1058" s="110">
        <v>0.73263888888848905</v>
      </c>
    </row>
    <row r="1059" spans="9:10" x14ac:dyDescent="0.4">
      <c r="I1059" s="111">
        <v>1736</v>
      </c>
      <c r="J1059" s="110">
        <v>0.73333333333293305</v>
      </c>
    </row>
    <row r="1060" spans="9:10" x14ac:dyDescent="0.4">
      <c r="I1060" s="111">
        <v>1737</v>
      </c>
      <c r="J1060" s="110">
        <v>0.73402777777737704</v>
      </c>
    </row>
    <row r="1061" spans="9:10" x14ac:dyDescent="0.4">
      <c r="I1061" s="111">
        <v>1738</v>
      </c>
      <c r="J1061" s="110">
        <v>0.73472222222182104</v>
      </c>
    </row>
    <row r="1062" spans="9:10" x14ac:dyDescent="0.4">
      <c r="I1062" s="111">
        <v>1739</v>
      </c>
      <c r="J1062" s="110">
        <v>0.73541666666626504</v>
      </c>
    </row>
    <row r="1063" spans="9:10" x14ac:dyDescent="0.4">
      <c r="I1063" s="111">
        <v>1740</v>
      </c>
      <c r="J1063" s="110">
        <v>0.73611111111070904</v>
      </c>
    </row>
    <row r="1064" spans="9:10" x14ac:dyDescent="0.4">
      <c r="I1064" s="111">
        <v>1741</v>
      </c>
      <c r="J1064" s="110">
        <v>0.73680555555515304</v>
      </c>
    </row>
    <row r="1065" spans="9:10" x14ac:dyDescent="0.4">
      <c r="I1065" s="111">
        <v>1742</v>
      </c>
      <c r="J1065" s="110">
        <v>0.73749999999959703</v>
      </c>
    </row>
    <row r="1066" spans="9:10" x14ac:dyDescent="0.4">
      <c r="I1066" s="111">
        <v>1743</v>
      </c>
      <c r="J1066" s="110">
        <v>0.73819444444404103</v>
      </c>
    </row>
    <row r="1067" spans="9:10" x14ac:dyDescent="0.4">
      <c r="I1067" s="111">
        <v>1744</v>
      </c>
      <c r="J1067" s="110">
        <v>0.73888888888848503</v>
      </c>
    </row>
    <row r="1068" spans="9:10" x14ac:dyDescent="0.4">
      <c r="I1068" s="111">
        <v>1745</v>
      </c>
      <c r="J1068" s="110">
        <v>0.73958333333292903</v>
      </c>
    </row>
    <row r="1069" spans="9:10" x14ac:dyDescent="0.4">
      <c r="I1069" s="111">
        <v>1746</v>
      </c>
      <c r="J1069" s="110">
        <v>0.74027777777737303</v>
      </c>
    </row>
    <row r="1070" spans="9:10" x14ac:dyDescent="0.4">
      <c r="I1070" s="111">
        <v>1747</v>
      </c>
      <c r="J1070" s="110">
        <v>0.74097222222181702</v>
      </c>
    </row>
    <row r="1071" spans="9:10" x14ac:dyDescent="0.4">
      <c r="I1071" s="111">
        <v>1748</v>
      </c>
      <c r="J1071" s="110">
        <v>0.74166666666626102</v>
      </c>
    </row>
    <row r="1072" spans="9:10" x14ac:dyDescent="0.4">
      <c r="I1072" s="111">
        <v>1749</v>
      </c>
      <c r="J1072" s="110">
        <v>0.74236111111070502</v>
      </c>
    </row>
    <row r="1073" spans="9:10" x14ac:dyDescent="0.4">
      <c r="I1073" s="111">
        <v>1750</v>
      </c>
      <c r="J1073" s="110">
        <v>0.74305555555514902</v>
      </c>
    </row>
    <row r="1074" spans="9:10" x14ac:dyDescent="0.4">
      <c r="I1074" s="111">
        <v>1751</v>
      </c>
      <c r="J1074" s="110">
        <v>0.74374999999959301</v>
      </c>
    </row>
    <row r="1075" spans="9:10" x14ac:dyDescent="0.4">
      <c r="I1075" s="111">
        <v>1752</v>
      </c>
      <c r="J1075" s="110">
        <v>0.74444444444403701</v>
      </c>
    </row>
    <row r="1076" spans="9:10" x14ac:dyDescent="0.4">
      <c r="I1076" s="111">
        <v>1753</v>
      </c>
      <c r="J1076" s="110">
        <v>0.74513888888848101</v>
      </c>
    </row>
    <row r="1077" spans="9:10" x14ac:dyDescent="0.4">
      <c r="I1077" s="111">
        <v>1754</v>
      </c>
      <c r="J1077" s="110">
        <v>0.74583333333292501</v>
      </c>
    </row>
    <row r="1078" spans="9:10" x14ac:dyDescent="0.4">
      <c r="I1078" s="111">
        <v>1755</v>
      </c>
      <c r="J1078" s="110">
        <v>0.74652777777736901</v>
      </c>
    </row>
    <row r="1079" spans="9:10" x14ac:dyDescent="0.4">
      <c r="I1079" s="111">
        <v>1756</v>
      </c>
      <c r="J1079" s="110">
        <v>0.747222222221813</v>
      </c>
    </row>
    <row r="1080" spans="9:10" x14ac:dyDescent="0.4">
      <c r="I1080" s="111">
        <v>1757</v>
      </c>
      <c r="J1080" s="110">
        <v>0.747916666666257</v>
      </c>
    </row>
    <row r="1081" spans="9:10" x14ac:dyDescent="0.4">
      <c r="I1081" s="111">
        <v>1758</v>
      </c>
      <c r="J1081" s="110">
        <v>0.748611111110701</v>
      </c>
    </row>
    <row r="1082" spans="9:10" ht="19.5" thickBot="1" x14ac:dyDescent="0.45">
      <c r="I1082" s="120">
        <v>1759</v>
      </c>
      <c r="J1082" s="121">
        <v>0.749305555555145</v>
      </c>
    </row>
    <row r="1083" spans="9:10" x14ac:dyDescent="0.4">
      <c r="I1083" s="122">
        <v>1800</v>
      </c>
      <c r="J1083" s="123">
        <v>0.749999999999589</v>
      </c>
    </row>
    <row r="1084" spans="9:10" x14ac:dyDescent="0.4">
      <c r="I1084" s="111">
        <v>1801</v>
      </c>
      <c r="J1084" s="110">
        <v>0.75069444444403299</v>
      </c>
    </row>
    <row r="1085" spans="9:10" x14ac:dyDescent="0.4">
      <c r="I1085" s="111">
        <v>1802</v>
      </c>
      <c r="J1085" s="110">
        <v>0.75138888888847699</v>
      </c>
    </row>
    <row r="1086" spans="9:10" x14ac:dyDescent="0.4">
      <c r="I1086" s="111">
        <v>1803</v>
      </c>
      <c r="J1086" s="110">
        <v>0.75208333333292099</v>
      </c>
    </row>
    <row r="1087" spans="9:10" x14ac:dyDescent="0.4">
      <c r="I1087" s="111">
        <v>1804</v>
      </c>
      <c r="J1087" s="110">
        <v>0.75277777777736499</v>
      </c>
    </row>
    <row r="1088" spans="9:10" x14ac:dyDescent="0.4">
      <c r="I1088" s="111">
        <v>1805</v>
      </c>
      <c r="J1088" s="110">
        <v>0.75347222222180898</v>
      </c>
    </row>
    <row r="1089" spans="9:10" x14ac:dyDescent="0.4">
      <c r="I1089" s="111">
        <v>1806</v>
      </c>
      <c r="J1089" s="110">
        <v>0.75416666666625298</v>
      </c>
    </row>
    <row r="1090" spans="9:10" x14ac:dyDescent="0.4">
      <c r="I1090" s="111">
        <v>1807</v>
      </c>
      <c r="J1090" s="110">
        <v>0.75486111111069698</v>
      </c>
    </row>
    <row r="1091" spans="9:10" x14ac:dyDescent="0.4">
      <c r="I1091" s="111">
        <v>1808</v>
      </c>
      <c r="J1091" s="110">
        <v>0.75555555555514098</v>
      </c>
    </row>
    <row r="1092" spans="9:10" x14ac:dyDescent="0.4">
      <c r="I1092" s="111">
        <v>1809</v>
      </c>
      <c r="J1092" s="110">
        <v>0.75624999999958498</v>
      </c>
    </row>
    <row r="1093" spans="9:10" x14ac:dyDescent="0.4">
      <c r="I1093" s="111">
        <v>1810</v>
      </c>
      <c r="J1093" s="110">
        <v>0.75694444444402897</v>
      </c>
    </row>
    <row r="1094" spans="9:10" x14ac:dyDescent="0.4">
      <c r="I1094" s="111">
        <v>1811</v>
      </c>
      <c r="J1094" s="110">
        <v>0.75763888888847297</v>
      </c>
    </row>
    <row r="1095" spans="9:10" x14ac:dyDescent="0.4">
      <c r="I1095" s="111">
        <v>1812</v>
      </c>
      <c r="J1095" s="110">
        <v>0.75833333333291697</v>
      </c>
    </row>
    <row r="1096" spans="9:10" x14ac:dyDescent="0.4">
      <c r="I1096" s="111">
        <v>1813</v>
      </c>
      <c r="J1096" s="110">
        <v>0.75902777777736097</v>
      </c>
    </row>
    <row r="1097" spans="9:10" x14ac:dyDescent="0.4">
      <c r="I1097" s="111">
        <v>1814</v>
      </c>
      <c r="J1097" s="110">
        <v>0.75972222222180497</v>
      </c>
    </row>
    <row r="1098" spans="9:10" x14ac:dyDescent="0.4">
      <c r="I1098" s="111">
        <v>1815</v>
      </c>
      <c r="J1098" s="110">
        <v>0.76041666666624896</v>
      </c>
    </row>
    <row r="1099" spans="9:10" x14ac:dyDescent="0.4">
      <c r="I1099" s="111">
        <v>1816</v>
      </c>
      <c r="J1099" s="110">
        <v>0.76111111111069296</v>
      </c>
    </row>
    <row r="1100" spans="9:10" x14ac:dyDescent="0.4">
      <c r="I1100" s="111">
        <v>1817</v>
      </c>
      <c r="J1100" s="110">
        <v>0.76180555555513696</v>
      </c>
    </row>
    <row r="1101" spans="9:10" x14ac:dyDescent="0.4">
      <c r="I1101" s="111">
        <v>1818</v>
      </c>
      <c r="J1101" s="110">
        <v>0.76249999999958096</v>
      </c>
    </row>
    <row r="1102" spans="9:10" x14ac:dyDescent="0.4">
      <c r="I1102" s="111">
        <v>1819</v>
      </c>
      <c r="J1102" s="110">
        <v>0.76319444444402496</v>
      </c>
    </row>
    <row r="1103" spans="9:10" x14ac:dyDescent="0.4">
      <c r="I1103" s="111">
        <v>1820</v>
      </c>
      <c r="J1103" s="110">
        <v>0.76388888888846895</v>
      </c>
    </row>
    <row r="1104" spans="9:10" x14ac:dyDescent="0.4">
      <c r="I1104" s="111">
        <v>1821</v>
      </c>
      <c r="J1104" s="110">
        <v>0.76458333333291295</v>
      </c>
    </row>
    <row r="1105" spans="9:10" x14ac:dyDescent="0.4">
      <c r="I1105" s="111">
        <v>1822</v>
      </c>
      <c r="J1105" s="110">
        <v>0.76527777777735695</v>
      </c>
    </row>
    <row r="1106" spans="9:10" x14ac:dyDescent="0.4">
      <c r="I1106" s="111">
        <v>1823</v>
      </c>
      <c r="J1106" s="110">
        <v>0.76597222222180095</v>
      </c>
    </row>
    <row r="1107" spans="9:10" x14ac:dyDescent="0.4">
      <c r="I1107" s="111">
        <v>1824</v>
      </c>
      <c r="J1107" s="110">
        <v>0.76666666666624494</v>
      </c>
    </row>
    <row r="1108" spans="9:10" x14ac:dyDescent="0.4">
      <c r="I1108" s="111">
        <v>1825</v>
      </c>
      <c r="J1108" s="110">
        <v>0.76736111111068905</v>
      </c>
    </row>
    <row r="1109" spans="9:10" x14ac:dyDescent="0.4">
      <c r="I1109" s="111">
        <v>1826</v>
      </c>
      <c r="J1109" s="110">
        <v>0.76805555555513305</v>
      </c>
    </row>
    <row r="1110" spans="9:10" x14ac:dyDescent="0.4">
      <c r="I1110" s="111">
        <v>1827</v>
      </c>
      <c r="J1110" s="110">
        <v>0.76874999999957705</v>
      </c>
    </row>
    <row r="1111" spans="9:10" x14ac:dyDescent="0.4">
      <c r="I1111" s="111">
        <v>1828</v>
      </c>
      <c r="J1111" s="110">
        <v>0.76944444444402105</v>
      </c>
    </row>
    <row r="1112" spans="9:10" x14ac:dyDescent="0.4">
      <c r="I1112" s="111">
        <v>1829</v>
      </c>
      <c r="J1112" s="110">
        <v>0.77013888888846505</v>
      </c>
    </row>
    <row r="1113" spans="9:10" x14ac:dyDescent="0.4">
      <c r="I1113" s="111">
        <v>1830</v>
      </c>
      <c r="J1113" s="110">
        <v>0.77083333333290904</v>
      </c>
    </row>
    <row r="1114" spans="9:10" x14ac:dyDescent="0.4">
      <c r="I1114" s="111">
        <v>1831</v>
      </c>
      <c r="J1114" s="110">
        <v>0.77152777777735304</v>
      </c>
    </row>
    <row r="1115" spans="9:10" x14ac:dyDescent="0.4">
      <c r="I1115" s="111">
        <v>1832</v>
      </c>
      <c r="J1115" s="110">
        <v>0.77222222222179704</v>
      </c>
    </row>
    <row r="1116" spans="9:10" x14ac:dyDescent="0.4">
      <c r="I1116" s="111">
        <v>1833</v>
      </c>
      <c r="J1116" s="110">
        <v>0.77291666666624104</v>
      </c>
    </row>
    <row r="1117" spans="9:10" x14ac:dyDescent="0.4">
      <c r="I1117" s="111">
        <v>1834</v>
      </c>
      <c r="J1117" s="110">
        <v>0.77361111111068503</v>
      </c>
    </row>
    <row r="1118" spans="9:10" x14ac:dyDescent="0.4">
      <c r="I1118" s="111">
        <v>1835</v>
      </c>
      <c r="J1118" s="110">
        <v>0.77430555555512903</v>
      </c>
    </row>
    <row r="1119" spans="9:10" x14ac:dyDescent="0.4">
      <c r="I1119" s="111">
        <v>1836</v>
      </c>
      <c r="J1119" s="110">
        <v>0.77499999999957303</v>
      </c>
    </row>
    <row r="1120" spans="9:10" x14ac:dyDescent="0.4">
      <c r="I1120" s="111">
        <v>1837</v>
      </c>
      <c r="J1120" s="110">
        <v>0.77569444444401703</v>
      </c>
    </row>
    <row r="1121" spans="9:10" x14ac:dyDescent="0.4">
      <c r="I1121" s="111">
        <v>1838</v>
      </c>
      <c r="J1121" s="110">
        <v>0.77638888888846103</v>
      </c>
    </row>
    <row r="1122" spans="9:10" x14ac:dyDescent="0.4">
      <c r="I1122" s="111">
        <v>1839</v>
      </c>
      <c r="J1122" s="110">
        <v>0.77708333333290502</v>
      </c>
    </row>
    <row r="1123" spans="9:10" x14ac:dyDescent="0.4">
      <c r="I1123" s="111">
        <v>1840</v>
      </c>
      <c r="J1123" s="110">
        <v>0.77777777777734902</v>
      </c>
    </row>
    <row r="1124" spans="9:10" x14ac:dyDescent="0.4">
      <c r="I1124" s="111">
        <v>1841</v>
      </c>
      <c r="J1124" s="110">
        <v>0.77847222222179302</v>
      </c>
    </row>
    <row r="1125" spans="9:10" x14ac:dyDescent="0.4">
      <c r="I1125" s="111">
        <v>1842</v>
      </c>
      <c r="J1125" s="110">
        <v>0.77916666666623702</v>
      </c>
    </row>
    <row r="1126" spans="9:10" x14ac:dyDescent="0.4">
      <c r="I1126" s="111">
        <v>1843</v>
      </c>
      <c r="J1126" s="110">
        <v>0.77986111111068102</v>
      </c>
    </row>
    <row r="1127" spans="9:10" x14ac:dyDescent="0.4">
      <c r="I1127" s="111">
        <v>1844</v>
      </c>
      <c r="J1127" s="110">
        <v>0.78055555555512501</v>
      </c>
    </row>
    <row r="1128" spans="9:10" x14ac:dyDescent="0.4">
      <c r="I1128" s="111">
        <v>1845</v>
      </c>
      <c r="J1128" s="110">
        <v>0.78124999999956901</v>
      </c>
    </row>
    <row r="1129" spans="9:10" x14ac:dyDescent="0.4">
      <c r="I1129" s="111">
        <v>1846</v>
      </c>
      <c r="J1129" s="110">
        <v>0.78194444444401301</v>
      </c>
    </row>
    <row r="1130" spans="9:10" x14ac:dyDescent="0.4">
      <c r="I1130" s="111">
        <v>1847</v>
      </c>
      <c r="J1130" s="110">
        <v>0.78263888888845701</v>
      </c>
    </row>
    <row r="1131" spans="9:10" x14ac:dyDescent="0.4">
      <c r="I1131" s="111">
        <v>1848</v>
      </c>
      <c r="J1131" s="110">
        <v>0.78333333333290101</v>
      </c>
    </row>
    <row r="1132" spans="9:10" x14ac:dyDescent="0.4">
      <c r="I1132" s="111">
        <v>1849</v>
      </c>
      <c r="J1132" s="110">
        <v>0.784027777777345</v>
      </c>
    </row>
    <row r="1133" spans="9:10" x14ac:dyDescent="0.4">
      <c r="I1133" s="111">
        <v>1850</v>
      </c>
      <c r="J1133" s="110">
        <v>0.784722222221789</v>
      </c>
    </row>
    <row r="1134" spans="9:10" x14ac:dyDescent="0.4">
      <c r="I1134" s="111">
        <v>1851</v>
      </c>
      <c r="J1134" s="110">
        <v>0.785416666666233</v>
      </c>
    </row>
    <row r="1135" spans="9:10" x14ac:dyDescent="0.4">
      <c r="I1135" s="111">
        <v>1852</v>
      </c>
      <c r="J1135" s="110">
        <v>0.786111111110677</v>
      </c>
    </row>
    <row r="1136" spans="9:10" x14ac:dyDescent="0.4">
      <c r="I1136" s="111">
        <v>1853</v>
      </c>
      <c r="J1136" s="110">
        <v>0.78680555555512099</v>
      </c>
    </row>
    <row r="1137" spans="9:10" x14ac:dyDescent="0.4">
      <c r="I1137" s="111">
        <v>1854</v>
      </c>
      <c r="J1137" s="110">
        <v>0.78749999999956499</v>
      </c>
    </row>
    <row r="1138" spans="9:10" x14ac:dyDescent="0.4">
      <c r="I1138" s="111">
        <v>1855</v>
      </c>
      <c r="J1138" s="110">
        <v>0.78819444444400899</v>
      </c>
    </row>
    <row r="1139" spans="9:10" x14ac:dyDescent="0.4">
      <c r="I1139" s="111">
        <v>1856</v>
      </c>
      <c r="J1139" s="110">
        <v>0.78888888888845299</v>
      </c>
    </row>
    <row r="1140" spans="9:10" x14ac:dyDescent="0.4">
      <c r="I1140" s="111">
        <v>1857</v>
      </c>
      <c r="J1140" s="110">
        <v>0.78958333333289699</v>
      </c>
    </row>
    <row r="1141" spans="9:10" x14ac:dyDescent="0.4">
      <c r="I1141" s="111">
        <v>1858</v>
      </c>
      <c r="J1141" s="110">
        <v>0.79027777777734098</v>
      </c>
    </row>
    <row r="1142" spans="9:10" ht="19.5" thickBot="1" x14ac:dyDescent="0.45">
      <c r="I1142" s="120">
        <v>1859</v>
      </c>
      <c r="J1142" s="121">
        <v>0.79097222222178498</v>
      </c>
    </row>
    <row r="1143" spans="9:10" x14ac:dyDescent="0.4">
      <c r="I1143" s="122">
        <v>1900</v>
      </c>
      <c r="J1143" s="123">
        <v>0.79166666666622898</v>
      </c>
    </row>
    <row r="1144" spans="9:10" x14ac:dyDescent="0.4">
      <c r="I1144" s="111">
        <v>1901</v>
      </c>
      <c r="J1144" s="110">
        <v>0.79236111111067298</v>
      </c>
    </row>
    <row r="1145" spans="9:10" x14ac:dyDescent="0.4">
      <c r="I1145" s="111">
        <v>1902</v>
      </c>
      <c r="J1145" s="110">
        <v>0.79305555555511698</v>
      </c>
    </row>
    <row r="1146" spans="9:10" x14ac:dyDescent="0.4">
      <c r="I1146" s="111">
        <v>1903</v>
      </c>
      <c r="J1146" s="110">
        <v>0.79374999999956097</v>
      </c>
    </row>
    <row r="1147" spans="9:10" x14ac:dyDescent="0.4">
      <c r="I1147" s="111">
        <v>1904</v>
      </c>
      <c r="J1147" s="110">
        <v>0.79444444444400497</v>
      </c>
    </row>
    <row r="1148" spans="9:10" x14ac:dyDescent="0.4">
      <c r="I1148" s="111">
        <v>1905</v>
      </c>
      <c r="J1148" s="110">
        <v>0.79513888888844897</v>
      </c>
    </row>
    <row r="1149" spans="9:10" x14ac:dyDescent="0.4">
      <c r="I1149" s="111">
        <v>1906</v>
      </c>
      <c r="J1149" s="110">
        <v>0.79583333333289297</v>
      </c>
    </row>
    <row r="1150" spans="9:10" x14ac:dyDescent="0.4">
      <c r="I1150" s="111">
        <v>1907</v>
      </c>
      <c r="J1150" s="110">
        <v>0.79652777777733696</v>
      </c>
    </row>
    <row r="1151" spans="9:10" x14ac:dyDescent="0.4">
      <c r="I1151" s="111">
        <v>1908</v>
      </c>
      <c r="J1151" s="110">
        <v>0.79722222222178096</v>
      </c>
    </row>
    <row r="1152" spans="9:10" x14ac:dyDescent="0.4">
      <c r="I1152" s="111">
        <v>1909</v>
      </c>
      <c r="J1152" s="110">
        <v>0.79791666666622496</v>
      </c>
    </row>
    <row r="1153" spans="9:10" x14ac:dyDescent="0.4">
      <c r="I1153" s="111">
        <v>1910</v>
      </c>
      <c r="J1153" s="110">
        <v>0.79861111111066896</v>
      </c>
    </row>
    <row r="1154" spans="9:10" x14ac:dyDescent="0.4">
      <c r="I1154" s="111">
        <v>1911</v>
      </c>
      <c r="J1154" s="110">
        <v>0.79930555555511296</v>
      </c>
    </row>
    <row r="1155" spans="9:10" x14ac:dyDescent="0.4">
      <c r="I1155" s="111">
        <v>1912</v>
      </c>
      <c r="J1155" s="110">
        <v>0.79999999999955695</v>
      </c>
    </row>
    <row r="1156" spans="9:10" x14ac:dyDescent="0.4">
      <c r="I1156" s="111">
        <v>1913</v>
      </c>
      <c r="J1156" s="110">
        <v>0.80069444444400095</v>
      </c>
    </row>
    <row r="1157" spans="9:10" x14ac:dyDescent="0.4">
      <c r="I1157" s="111">
        <v>1914</v>
      </c>
      <c r="J1157" s="110">
        <v>0.80138888888844495</v>
      </c>
    </row>
    <row r="1158" spans="9:10" x14ac:dyDescent="0.4">
      <c r="I1158" s="111">
        <v>1915</v>
      </c>
      <c r="J1158" s="110">
        <v>0.80208333333288895</v>
      </c>
    </row>
    <row r="1159" spans="9:10" x14ac:dyDescent="0.4">
      <c r="I1159" s="111">
        <v>1916</v>
      </c>
      <c r="J1159" s="110">
        <v>0.80277777777733295</v>
      </c>
    </row>
    <row r="1160" spans="9:10" x14ac:dyDescent="0.4">
      <c r="I1160" s="111">
        <v>1917</v>
      </c>
      <c r="J1160" s="110">
        <v>0.80347222222177705</v>
      </c>
    </row>
    <row r="1161" spans="9:10" x14ac:dyDescent="0.4">
      <c r="I1161" s="111">
        <v>1918</v>
      </c>
      <c r="J1161" s="110">
        <v>0.80416666666622105</v>
      </c>
    </row>
    <row r="1162" spans="9:10" x14ac:dyDescent="0.4">
      <c r="I1162" s="111">
        <v>1919</v>
      </c>
      <c r="J1162" s="110">
        <v>0.80486111111066505</v>
      </c>
    </row>
    <row r="1163" spans="9:10" x14ac:dyDescent="0.4">
      <c r="I1163" s="111">
        <v>1920</v>
      </c>
      <c r="J1163" s="110">
        <v>0.80555555555510905</v>
      </c>
    </row>
    <row r="1164" spans="9:10" x14ac:dyDescent="0.4">
      <c r="I1164" s="111">
        <v>1921</v>
      </c>
      <c r="J1164" s="110">
        <v>0.80624999999955305</v>
      </c>
    </row>
    <row r="1165" spans="9:10" x14ac:dyDescent="0.4">
      <c r="I1165" s="111">
        <v>1922</v>
      </c>
      <c r="J1165" s="110">
        <v>0.80694444444399704</v>
      </c>
    </row>
    <row r="1166" spans="9:10" x14ac:dyDescent="0.4">
      <c r="I1166" s="111">
        <v>1923</v>
      </c>
      <c r="J1166" s="110">
        <v>0.80763888888844104</v>
      </c>
    </row>
    <row r="1167" spans="9:10" x14ac:dyDescent="0.4">
      <c r="I1167" s="111">
        <v>1924</v>
      </c>
      <c r="J1167" s="110">
        <v>0.80833333333288504</v>
      </c>
    </row>
    <row r="1168" spans="9:10" x14ac:dyDescent="0.4">
      <c r="I1168" s="111">
        <v>1925</v>
      </c>
      <c r="J1168" s="110">
        <v>0.80902777777732904</v>
      </c>
    </row>
    <row r="1169" spans="9:10" x14ac:dyDescent="0.4">
      <c r="I1169" s="111">
        <v>1926</v>
      </c>
      <c r="J1169" s="110">
        <v>0.80972222222177304</v>
      </c>
    </row>
    <row r="1170" spans="9:10" x14ac:dyDescent="0.4">
      <c r="I1170" s="111">
        <v>1927</v>
      </c>
      <c r="J1170" s="110">
        <v>0.81041666666621703</v>
      </c>
    </row>
    <row r="1171" spans="9:10" x14ac:dyDescent="0.4">
      <c r="I1171" s="111">
        <v>1928</v>
      </c>
      <c r="J1171" s="110">
        <v>0.81111111111066103</v>
      </c>
    </row>
    <row r="1172" spans="9:10" x14ac:dyDescent="0.4">
      <c r="I1172" s="111">
        <v>1929</v>
      </c>
      <c r="J1172" s="110">
        <v>0.81180555555510503</v>
      </c>
    </row>
    <row r="1173" spans="9:10" x14ac:dyDescent="0.4">
      <c r="I1173" s="111">
        <v>1930</v>
      </c>
      <c r="J1173" s="110">
        <v>0.81249999999954903</v>
      </c>
    </row>
    <row r="1174" spans="9:10" x14ac:dyDescent="0.4">
      <c r="I1174" s="111">
        <v>1931</v>
      </c>
      <c r="J1174" s="110">
        <v>0.81319444444399303</v>
      </c>
    </row>
    <row r="1175" spans="9:10" x14ac:dyDescent="0.4">
      <c r="I1175" s="111">
        <v>1932</v>
      </c>
      <c r="J1175" s="110">
        <v>0.81388888888843702</v>
      </c>
    </row>
    <row r="1176" spans="9:10" x14ac:dyDescent="0.4">
      <c r="I1176" s="111">
        <v>1933</v>
      </c>
      <c r="J1176" s="110">
        <v>0.81458333333288102</v>
      </c>
    </row>
    <row r="1177" spans="9:10" x14ac:dyDescent="0.4">
      <c r="I1177" s="111">
        <v>1934</v>
      </c>
      <c r="J1177" s="110">
        <v>0.81527777777732502</v>
      </c>
    </row>
    <row r="1178" spans="9:10" x14ac:dyDescent="0.4">
      <c r="I1178" s="111">
        <v>1935</v>
      </c>
      <c r="J1178" s="110">
        <v>0.81597222222176902</v>
      </c>
    </row>
    <row r="1179" spans="9:10" x14ac:dyDescent="0.4">
      <c r="I1179" s="111">
        <v>1936</v>
      </c>
      <c r="J1179" s="110">
        <v>0.81666666666621301</v>
      </c>
    </row>
    <row r="1180" spans="9:10" x14ac:dyDescent="0.4">
      <c r="I1180" s="111">
        <v>1937</v>
      </c>
      <c r="J1180" s="110">
        <v>0.81736111111065701</v>
      </c>
    </row>
    <row r="1181" spans="9:10" x14ac:dyDescent="0.4">
      <c r="I1181" s="111">
        <v>1938</v>
      </c>
      <c r="J1181" s="110">
        <v>0.81805555555510101</v>
      </c>
    </row>
    <row r="1182" spans="9:10" x14ac:dyDescent="0.4">
      <c r="I1182" s="111">
        <v>1939</v>
      </c>
      <c r="J1182" s="110">
        <v>0.81874999999954501</v>
      </c>
    </row>
    <row r="1183" spans="9:10" x14ac:dyDescent="0.4">
      <c r="I1183" s="111">
        <v>1940</v>
      </c>
      <c r="J1183" s="110">
        <v>0.81944444444398901</v>
      </c>
    </row>
    <row r="1184" spans="9:10" x14ac:dyDescent="0.4">
      <c r="I1184" s="111">
        <v>1941</v>
      </c>
      <c r="J1184" s="110">
        <v>0.820138888888433</v>
      </c>
    </row>
    <row r="1185" spans="9:10" x14ac:dyDescent="0.4">
      <c r="I1185" s="111">
        <v>1942</v>
      </c>
      <c r="J1185" s="110">
        <v>0.820833333332877</v>
      </c>
    </row>
    <row r="1186" spans="9:10" x14ac:dyDescent="0.4">
      <c r="I1186" s="111">
        <v>1943</v>
      </c>
      <c r="J1186" s="110">
        <v>0.821527777777321</v>
      </c>
    </row>
    <row r="1187" spans="9:10" x14ac:dyDescent="0.4">
      <c r="I1187" s="111">
        <v>1944</v>
      </c>
      <c r="J1187" s="110">
        <v>0.822222222221765</v>
      </c>
    </row>
    <row r="1188" spans="9:10" x14ac:dyDescent="0.4">
      <c r="I1188" s="111">
        <v>1945</v>
      </c>
      <c r="J1188" s="110">
        <v>0.822916666666209</v>
      </c>
    </row>
    <row r="1189" spans="9:10" x14ac:dyDescent="0.4">
      <c r="I1189" s="111">
        <v>1946</v>
      </c>
      <c r="J1189" s="110">
        <v>0.82361111111065299</v>
      </c>
    </row>
    <row r="1190" spans="9:10" x14ac:dyDescent="0.4">
      <c r="I1190" s="111">
        <v>1947</v>
      </c>
      <c r="J1190" s="110">
        <v>0.82430555555509699</v>
      </c>
    </row>
    <row r="1191" spans="9:10" x14ac:dyDescent="0.4">
      <c r="I1191" s="111">
        <v>1948</v>
      </c>
      <c r="J1191" s="110">
        <v>0.82499999999954099</v>
      </c>
    </row>
    <row r="1192" spans="9:10" x14ac:dyDescent="0.4">
      <c r="I1192" s="111">
        <v>1949</v>
      </c>
      <c r="J1192" s="110">
        <v>0.82569444444398499</v>
      </c>
    </row>
    <row r="1193" spans="9:10" x14ac:dyDescent="0.4">
      <c r="I1193" s="111">
        <v>1950</v>
      </c>
      <c r="J1193" s="110">
        <v>0.82638888888842899</v>
      </c>
    </row>
    <row r="1194" spans="9:10" x14ac:dyDescent="0.4">
      <c r="I1194" s="111">
        <v>1951</v>
      </c>
      <c r="J1194" s="110">
        <v>0.82708333333287298</v>
      </c>
    </row>
    <row r="1195" spans="9:10" x14ac:dyDescent="0.4">
      <c r="I1195" s="111">
        <v>1952</v>
      </c>
      <c r="J1195" s="110">
        <v>0.82777777777731698</v>
      </c>
    </row>
    <row r="1196" spans="9:10" x14ac:dyDescent="0.4">
      <c r="I1196" s="111">
        <v>1953</v>
      </c>
      <c r="J1196" s="110">
        <v>0.82847222222176098</v>
      </c>
    </row>
    <row r="1197" spans="9:10" x14ac:dyDescent="0.4">
      <c r="I1197" s="111">
        <v>1954</v>
      </c>
      <c r="J1197" s="110">
        <v>0.82916666666620498</v>
      </c>
    </row>
    <row r="1198" spans="9:10" x14ac:dyDescent="0.4">
      <c r="I1198" s="111">
        <v>1955</v>
      </c>
      <c r="J1198" s="110">
        <v>0.82986111111064897</v>
      </c>
    </row>
    <row r="1199" spans="9:10" x14ac:dyDescent="0.4">
      <c r="I1199" s="111">
        <v>1956</v>
      </c>
      <c r="J1199" s="110">
        <v>0.83055555555509297</v>
      </c>
    </row>
    <row r="1200" spans="9:10" x14ac:dyDescent="0.4">
      <c r="I1200" s="111">
        <v>1957</v>
      </c>
      <c r="J1200" s="110">
        <v>0.83124999999953697</v>
      </c>
    </row>
    <row r="1201" spans="9:10" x14ac:dyDescent="0.4">
      <c r="I1201" s="111">
        <v>1958</v>
      </c>
      <c r="J1201" s="110">
        <v>0.83194444444398097</v>
      </c>
    </row>
    <row r="1202" spans="9:10" ht="19.5" thickBot="1" x14ac:dyDescent="0.45">
      <c r="I1202" s="120">
        <v>1959</v>
      </c>
      <c r="J1202" s="121">
        <v>0.83263888888842497</v>
      </c>
    </row>
    <row r="1203" spans="9:10" x14ac:dyDescent="0.4">
      <c r="I1203" s="122">
        <v>2000</v>
      </c>
      <c r="J1203" s="123">
        <v>0.83333333333286896</v>
      </c>
    </row>
    <row r="1204" spans="9:10" x14ac:dyDescent="0.4">
      <c r="I1204" s="111">
        <v>2001</v>
      </c>
      <c r="J1204" s="110">
        <v>0.83402777777731296</v>
      </c>
    </row>
    <row r="1205" spans="9:10" x14ac:dyDescent="0.4">
      <c r="I1205" s="111">
        <v>2002</v>
      </c>
      <c r="J1205" s="110">
        <v>0.83472222222175696</v>
      </c>
    </row>
    <row r="1206" spans="9:10" x14ac:dyDescent="0.4">
      <c r="I1206" s="111">
        <v>2003</v>
      </c>
      <c r="J1206" s="110">
        <v>0.83541666666620096</v>
      </c>
    </row>
    <row r="1207" spans="9:10" x14ac:dyDescent="0.4">
      <c r="I1207" s="111">
        <v>2004</v>
      </c>
      <c r="J1207" s="110">
        <v>0.83611111111064496</v>
      </c>
    </row>
    <row r="1208" spans="9:10" x14ac:dyDescent="0.4">
      <c r="I1208" s="111">
        <v>2005</v>
      </c>
      <c r="J1208" s="110">
        <v>0.83680555555508895</v>
      </c>
    </row>
    <row r="1209" spans="9:10" x14ac:dyDescent="0.4">
      <c r="I1209" s="111">
        <v>2006</v>
      </c>
      <c r="J1209" s="110">
        <v>0.83749999999953295</v>
      </c>
    </row>
    <row r="1210" spans="9:10" x14ac:dyDescent="0.4">
      <c r="I1210" s="111">
        <v>2007</v>
      </c>
      <c r="J1210" s="110">
        <v>0.83819444444397695</v>
      </c>
    </row>
    <row r="1211" spans="9:10" x14ac:dyDescent="0.4">
      <c r="I1211" s="111">
        <v>2008</v>
      </c>
      <c r="J1211" s="110">
        <v>0.83888888888842095</v>
      </c>
    </row>
    <row r="1212" spans="9:10" x14ac:dyDescent="0.4">
      <c r="I1212" s="111">
        <v>2009</v>
      </c>
      <c r="J1212" s="110">
        <v>0.83958333333286495</v>
      </c>
    </row>
    <row r="1213" spans="9:10" x14ac:dyDescent="0.4">
      <c r="I1213" s="111">
        <v>2010</v>
      </c>
      <c r="J1213" s="110">
        <v>0.84027777777730905</v>
      </c>
    </row>
    <row r="1214" spans="9:10" x14ac:dyDescent="0.4">
      <c r="I1214" s="111">
        <v>2011</v>
      </c>
      <c r="J1214" s="110">
        <v>0.84097222222175305</v>
      </c>
    </row>
    <row r="1215" spans="9:10" x14ac:dyDescent="0.4">
      <c r="I1215" s="111">
        <v>2012</v>
      </c>
      <c r="J1215" s="110">
        <v>0.84166666666619705</v>
      </c>
    </row>
    <row r="1216" spans="9:10" x14ac:dyDescent="0.4">
      <c r="I1216" s="111">
        <v>2013</v>
      </c>
      <c r="J1216" s="110">
        <v>0.84236111111064105</v>
      </c>
    </row>
    <row r="1217" spans="9:10" x14ac:dyDescent="0.4">
      <c r="I1217" s="111">
        <v>2014</v>
      </c>
      <c r="J1217" s="110">
        <v>0.84305555555508505</v>
      </c>
    </row>
    <row r="1218" spans="9:10" x14ac:dyDescent="0.4">
      <c r="I1218" s="111">
        <v>2015</v>
      </c>
      <c r="J1218" s="110">
        <v>0.84374999999952904</v>
      </c>
    </row>
    <row r="1219" spans="9:10" x14ac:dyDescent="0.4">
      <c r="I1219" s="111">
        <v>2016</v>
      </c>
      <c r="J1219" s="110">
        <v>0.84444444444397304</v>
      </c>
    </row>
    <row r="1220" spans="9:10" x14ac:dyDescent="0.4">
      <c r="I1220" s="111">
        <v>2017</v>
      </c>
      <c r="J1220" s="110">
        <v>0.84513888888841704</v>
      </c>
    </row>
    <row r="1221" spans="9:10" x14ac:dyDescent="0.4">
      <c r="I1221" s="111">
        <v>2018</v>
      </c>
      <c r="J1221" s="110">
        <v>0.84583333333286104</v>
      </c>
    </row>
    <row r="1222" spans="9:10" x14ac:dyDescent="0.4">
      <c r="I1222" s="111">
        <v>2019</v>
      </c>
      <c r="J1222" s="110">
        <v>0.84652777777730503</v>
      </c>
    </row>
    <row r="1223" spans="9:10" x14ac:dyDescent="0.4">
      <c r="I1223" s="111">
        <v>2020</v>
      </c>
      <c r="J1223" s="110">
        <v>0.84722222222174903</v>
      </c>
    </row>
    <row r="1224" spans="9:10" x14ac:dyDescent="0.4">
      <c r="I1224" s="111">
        <v>2021</v>
      </c>
      <c r="J1224" s="110">
        <v>0.84791666666619303</v>
      </c>
    </row>
    <row r="1225" spans="9:10" x14ac:dyDescent="0.4">
      <c r="I1225" s="111">
        <v>2022</v>
      </c>
      <c r="J1225" s="110">
        <v>0.84861111111063703</v>
      </c>
    </row>
    <row r="1226" spans="9:10" x14ac:dyDescent="0.4">
      <c r="I1226" s="111">
        <v>2023</v>
      </c>
      <c r="J1226" s="110">
        <v>0.84930555555508103</v>
      </c>
    </row>
    <row r="1227" spans="9:10" x14ac:dyDescent="0.4">
      <c r="I1227" s="111">
        <v>2024</v>
      </c>
      <c r="J1227" s="110">
        <v>0.84999999999952502</v>
      </c>
    </row>
    <row r="1228" spans="9:10" x14ac:dyDescent="0.4">
      <c r="I1228" s="111">
        <v>2025</v>
      </c>
      <c r="J1228" s="110">
        <v>0.85069444444396902</v>
      </c>
    </row>
    <row r="1229" spans="9:10" x14ac:dyDescent="0.4">
      <c r="I1229" s="111">
        <v>2026</v>
      </c>
      <c r="J1229" s="110">
        <v>0.85138888888841302</v>
      </c>
    </row>
    <row r="1230" spans="9:10" x14ac:dyDescent="0.4">
      <c r="I1230" s="111">
        <v>2027</v>
      </c>
      <c r="J1230" s="110">
        <v>0.85208333333285702</v>
      </c>
    </row>
    <row r="1231" spans="9:10" x14ac:dyDescent="0.4">
      <c r="I1231" s="111">
        <v>2028</v>
      </c>
      <c r="J1231" s="110">
        <v>0.85277777777730102</v>
      </c>
    </row>
    <row r="1232" spans="9:10" x14ac:dyDescent="0.4">
      <c r="I1232" s="111">
        <v>2029</v>
      </c>
      <c r="J1232" s="110">
        <v>0.85347222222174501</v>
      </c>
    </row>
    <row r="1233" spans="9:10" x14ac:dyDescent="0.4">
      <c r="I1233" s="111">
        <v>2030</v>
      </c>
      <c r="J1233" s="110">
        <v>0.85416666666618901</v>
      </c>
    </row>
    <row r="1234" spans="9:10" x14ac:dyDescent="0.4">
      <c r="I1234" s="111">
        <v>2031</v>
      </c>
      <c r="J1234" s="110">
        <v>0.85486111111063301</v>
      </c>
    </row>
    <row r="1235" spans="9:10" x14ac:dyDescent="0.4">
      <c r="I1235" s="111">
        <v>2032</v>
      </c>
      <c r="J1235" s="110">
        <v>0.85555555555507701</v>
      </c>
    </row>
    <row r="1236" spans="9:10" x14ac:dyDescent="0.4">
      <c r="I1236" s="111">
        <v>2033</v>
      </c>
      <c r="J1236" s="110">
        <v>0.85624999999952101</v>
      </c>
    </row>
    <row r="1237" spans="9:10" x14ac:dyDescent="0.4">
      <c r="I1237" s="111">
        <v>2034</v>
      </c>
      <c r="J1237" s="110">
        <v>0.856944444443965</v>
      </c>
    </row>
    <row r="1238" spans="9:10" x14ac:dyDescent="0.4">
      <c r="I1238" s="111">
        <v>2035</v>
      </c>
      <c r="J1238" s="110">
        <v>0.857638888888409</v>
      </c>
    </row>
    <row r="1239" spans="9:10" x14ac:dyDescent="0.4">
      <c r="I1239" s="111">
        <v>2036</v>
      </c>
      <c r="J1239" s="110">
        <v>0.858333333332853</v>
      </c>
    </row>
    <row r="1240" spans="9:10" x14ac:dyDescent="0.4">
      <c r="I1240" s="111">
        <v>2037</v>
      </c>
      <c r="J1240" s="110">
        <v>0.859027777777297</v>
      </c>
    </row>
    <row r="1241" spans="9:10" x14ac:dyDescent="0.4">
      <c r="I1241" s="111">
        <v>2038</v>
      </c>
      <c r="J1241" s="110">
        <v>0.85972222222174099</v>
      </c>
    </row>
    <row r="1242" spans="9:10" x14ac:dyDescent="0.4">
      <c r="I1242" s="111">
        <v>2039</v>
      </c>
      <c r="J1242" s="110">
        <v>0.86041666666618499</v>
      </c>
    </row>
    <row r="1243" spans="9:10" x14ac:dyDescent="0.4">
      <c r="I1243" s="111">
        <v>2040</v>
      </c>
      <c r="J1243" s="110">
        <v>0.86111111111062899</v>
      </c>
    </row>
    <row r="1244" spans="9:10" x14ac:dyDescent="0.4">
      <c r="I1244" s="111">
        <v>2041</v>
      </c>
      <c r="J1244" s="110">
        <v>0.86180555555507299</v>
      </c>
    </row>
    <row r="1245" spans="9:10" x14ac:dyDescent="0.4">
      <c r="I1245" s="111">
        <v>2042</v>
      </c>
      <c r="J1245" s="110">
        <v>0.86249999999951699</v>
      </c>
    </row>
    <row r="1246" spans="9:10" x14ac:dyDescent="0.4">
      <c r="I1246" s="111">
        <v>2043</v>
      </c>
      <c r="J1246" s="110">
        <v>0.86319444444396098</v>
      </c>
    </row>
    <row r="1247" spans="9:10" x14ac:dyDescent="0.4">
      <c r="I1247" s="111">
        <v>2044</v>
      </c>
      <c r="J1247" s="110">
        <v>0.86388888888840498</v>
      </c>
    </row>
    <row r="1248" spans="9:10" x14ac:dyDescent="0.4">
      <c r="I1248" s="111">
        <v>2045</v>
      </c>
      <c r="J1248" s="110">
        <v>0.86458333333284898</v>
      </c>
    </row>
    <row r="1249" spans="9:10" x14ac:dyDescent="0.4">
      <c r="I1249" s="111">
        <v>2046</v>
      </c>
      <c r="J1249" s="110">
        <v>0.86527777777729298</v>
      </c>
    </row>
    <row r="1250" spans="9:10" x14ac:dyDescent="0.4">
      <c r="I1250" s="111">
        <v>2047</v>
      </c>
      <c r="J1250" s="110">
        <v>0.86597222222173698</v>
      </c>
    </row>
    <row r="1251" spans="9:10" x14ac:dyDescent="0.4">
      <c r="I1251" s="111">
        <v>2048</v>
      </c>
      <c r="J1251" s="110">
        <v>0.86666666666618097</v>
      </c>
    </row>
    <row r="1252" spans="9:10" x14ac:dyDescent="0.4">
      <c r="I1252" s="111">
        <v>2049</v>
      </c>
      <c r="J1252" s="110">
        <v>0.86736111111062497</v>
      </c>
    </row>
    <row r="1253" spans="9:10" x14ac:dyDescent="0.4">
      <c r="I1253" s="111">
        <v>2050</v>
      </c>
      <c r="J1253" s="110">
        <v>0.86805555555506897</v>
      </c>
    </row>
    <row r="1254" spans="9:10" x14ac:dyDescent="0.4">
      <c r="I1254" s="111">
        <v>2051</v>
      </c>
      <c r="J1254" s="110">
        <v>0.86874999999951297</v>
      </c>
    </row>
    <row r="1255" spans="9:10" x14ac:dyDescent="0.4">
      <c r="I1255" s="111">
        <v>2052</v>
      </c>
      <c r="J1255" s="110">
        <v>0.86944444444395697</v>
      </c>
    </row>
    <row r="1256" spans="9:10" x14ac:dyDescent="0.4">
      <c r="I1256" s="111">
        <v>2053</v>
      </c>
      <c r="J1256" s="110">
        <v>0.87013888888840096</v>
      </c>
    </row>
    <row r="1257" spans="9:10" x14ac:dyDescent="0.4">
      <c r="I1257" s="111">
        <v>2054</v>
      </c>
      <c r="J1257" s="110">
        <v>0.87083333333284496</v>
      </c>
    </row>
    <row r="1258" spans="9:10" x14ac:dyDescent="0.4">
      <c r="I1258" s="111">
        <v>2055</v>
      </c>
      <c r="J1258" s="110">
        <v>0.87152777777728896</v>
      </c>
    </row>
    <row r="1259" spans="9:10" x14ac:dyDescent="0.4">
      <c r="I1259" s="111">
        <v>2056</v>
      </c>
      <c r="J1259" s="110">
        <v>0.87222222222173296</v>
      </c>
    </row>
    <row r="1260" spans="9:10" x14ac:dyDescent="0.4">
      <c r="I1260" s="111">
        <v>2057</v>
      </c>
      <c r="J1260" s="110">
        <v>0.87291666666617695</v>
      </c>
    </row>
    <row r="1261" spans="9:10" x14ac:dyDescent="0.4">
      <c r="I1261" s="111">
        <v>2058</v>
      </c>
      <c r="J1261" s="110">
        <v>0.87361111111062095</v>
      </c>
    </row>
    <row r="1262" spans="9:10" ht="19.5" thickBot="1" x14ac:dyDescent="0.45">
      <c r="I1262" s="120">
        <v>2059</v>
      </c>
      <c r="J1262" s="121">
        <v>0.87430555555506495</v>
      </c>
    </row>
    <row r="1263" spans="9:10" x14ac:dyDescent="0.4">
      <c r="I1263" s="122">
        <v>2100</v>
      </c>
      <c r="J1263" s="123">
        <v>0.87499999999950895</v>
      </c>
    </row>
    <row r="1264" spans="9:10" x14ac:dyDescent="0.4">
      <c r="I1264" s="111">
        <v>2101</v>
      </c>
      <c r="J1264" s="110">
        <v>0.87569444444395295</v>
      </c>
    </row>
    <row r="1265" spans="9:10" x14ac:dyDescent="0.4">
      <c r="I1265" s="111">
        <v>2102</v>
      </c>
      <c r="J1265" s="110">
        <v>0.87638888888839706</v>
      </c>
    </row>
    <row r="1266" spans="9:10" x14ac:dyDescent="0.4">
      <c r="I1266" s="111">
        <v>2103</v>
      </c>
      <c r="J1266" s="110">
        <v>0.87708333333284105</v>
      </c>
    </row>
    <row r="1267" spans="9:10" x14ac:dyDescent="0.4">
      <c r="I1267" s="111">
        <v>2104</v>
      </c>
      <c r="J1267" s="110">
        <v>0.87777777777728505</v>
      </c>
    </row>
    <row r="1268" spans="9:10" x14ac:dyDescent="0.4">
      <c r="I1268" s="111">
        <v>2105</v>
      </c>
      <c r="J1268" s="110">
        <v>0.87847222222172905</v>
      </c>
    </row>
    <row r="1269" spans="9:10" x14ac:dyDescent="0.4">
      <c r="I1269" s="111">
        <v>2106</v>
      </c>
      <c r="J1269" s="110">
        <v>0.87916666666617305</v>
      </c>
    </row>
    <row r="1270" spans="9:10" x14ac:dyDescent="0.4">
      <c r="I1270" s="111">
        <v>2107</v>
      </c>
      <c r="J1270" s="110">
        <v>0.87986111111061704</v>
      </c>
    </row>
    <row r="1271" spans="9:10" x14ac:dyDescent="0.4">
      <c r="I1271" s="111">
        <v>2108</v>
      </c>
      <c r="J1271" s="110">
        <v>0.88055555555506104</v>
      </c>
    </row>
    <row r="1272" spans="9:10" x14ac:dyDescent="0.4">
      <c r="I1272" s="111">
        <v>2109</v>
      </c>
      <c r="J1272" s="110">
        <v>0.88124999999950504</v>
      </c>
    </row>
    <row r="1273" spans="9:10" x14ac:dyDescent="0.4">
      <c r="I1273" s="111">
        <v>2110</v>
      </c>
      <c r="J1273" s="110">
        <v>0.88194444444394904</v>
      </c>
    </row>
    <row r="1274" spans="9:10" x14ac:dyDescent="0.4">
      <c r="I1274" s="111">
        <v>2111</v>
      </c>
      <c r="J1274" s="110">
        <v>0.88263888888839304</v>
      </c>
    </row>
    <row r="1275" spans="9:10" x14ac:dyDescent="0.4">
      <c r="I1275" s="111">
        <v>2112</v>
      </c>
      <c r="J1275" s="110">
        <v>0.88333333333283703</v>
      </c>
    </row>
    <row r="1276" spans="9:10" x14ac:dyDescent="0.4">
      <c r="I1276" s="111">
        <v>2113</v>
      </c>
      <c r="J1276" s="110">
        <v>0.88402777777728103</v>
      </c>
    </row>
    <row r="1277" spans="9:10" x14ac:dyDescent="0.4">
      <c r="I1277" s="111">
        <v>2114</v>
      </c>
      <c r="J1277" s="110">
        <v>0.88472222222172503</v>
      </c>
    </row>
    <row r="1278" spans="9:10" x14ac:dyDescent="0.4">
      <c r="I1278" s="111">
        <v>2115</v>
      </c>
      <c r="J1278" s="110">
        <v>0.88541666666616903</v>
      </c>
    </row>
    <row r="1279" spans="9:10" x14ac:dyDescent="0.4">
      <c r="I1279" s="111">
        <v>2116</v>
      </c>
      <c r="J1279" s="110">
        <v>0.88611111111061303</v>
      </c>
    </row>
    <row r="1280" spans="9:10" x14ac:dyDescent="0.4">
      <c r="I1280" s="111">
        <v>2117</v>
      </c>
      <c r="J1280" s="110">
        <v>0.88680555555505702</v>
      </c>
    </row>
    <row r="1281" spans="9:10" x14ac:dyDescent="0.4">
      <c r="I1281" s="111">
        <v>2118</v>
      </c>
      <c r="J1281" s="110">
        <v>0.88749999999950102</v>
      </c>
    </row>
    <row r="1282" spans="9:10" x14ac:dyDescent="0.4">
      <c r="I1282" s="111">
        <v>2119</v>
      </c>
      <c r="J1282" s="110">
        <v>0.88819444444394502</v>
      </c>
    </row>
    <row r="1283" spans="9:10" x14ac:dyDescent="0.4">
      <c r="I1283" s="111">
        <v>2120</v>
      </c>
      <c r="J1283" s="110">
        <v>0.88888888888838902</v>
      </c>
    </row>
    <row r="1284" spans="9:10" x14ac:dyDescent="0.4">
      <c r="I1284" s="111">
        <v>2121</v>
      </c>
      <c r="J1284" s="110">
        <v>0.88958333333283302</v>
      </c>
    </row>
    <row r="1285" spans="9:10" x14ac:dyDescent="0.4">
      <c r="I1285" s="111">
        <v>2122</v>
      </c>
      <c r="J1285" s="110">
        <v>0.89027777777727701</v>
      </c>
    </row>
    <row r="1286" spans="9:10" x14ac:dyDescent="0.4">
      <c r="I1286" s="111">
        <v>2123</v>
      </c>
      <c r="J1286" s="110">
        <v>0.89097222222172101</v>
      </c>
    </row>
    <row r="1287" spans="9:10" x14ac:dyDescent="0.4">
      <c r="I1287" s="111">
        <v>2124</v>
      </c>
      <c r="J1287" s="110">
        <v>0.89166666666616501</v>
      </c>
    </row>
    <row r="1288" spans="9:10" x14ac:dyDescent="0.4">
      <c r="I1288" s="111">
        <v>2125</v>
      </c>
      <c r="J1288" s="110">
        <v>0.89236111111060901</v>
      </c>
    </row>
    <row r="1289" spans="9:10" x14ac:dyDescent="0.4">
      <c r="I1289" s="111">
        <v>2126</v>
      </c>
      <c r="J1289" s="110">
        <v>0.893055555555053</v>
      </c>
    </row>
    <row r="1290" spans="9:10" x14ac:dyDescent="0.4">
      <c r="I1290" s="111">
        <v>2127</v>
      </c>
      <c r="J1290" s="110">
        <v>0.893749999999497</v>
      </c>
    </row>
    <row r="1291" spans="9:10" x14ac:dyDescent="0.4">
      <c r="I1291" s="111">
        <v>2128</v>
      </c>
      <c r="J1291" s="110">
        <v>0.894444444443941</v>
      </c>
    </row>
    <row r="1292" spans="9:10" x14ac:dyDescent="0.4">
      <c r="I1292" s="111">
        <v>2129</v>
      </c>
      <c r="J1292" s="110">
        <v>0.895138888888385</v>
      </c>
    </row>
    <row r="1293" spans="9:10" x14ac:dyDescent="0.4">
      <c r="I1293" s="111">
        <v>2130</v>
      </c>
      <c r="J1293" s="110">
        <v>0.895833333332829</v>
      </c>
    </row>
    <row r="1294" spans="9:10" x14ac:dyDescent="0.4">
      <c r="I1294" s="111">
        <v>2131</v>
      </c>
      <c r="J1294" s="110">
        <v>0.89652777777727299</v>
      </c>
    </row>
    <row r="1295" spans="9:10" x14ac:dyDescent="0.4">
      <c r="I1295" s="111">
        <v>2132</v>
      </c>
      <c r="J1295" s="110">
        <v>0.89722222222171699</v>
      </c>
    </row>
    <row r="1296" spans="9:10" x14ac:dyDescent="0.4">
      <c r="I1296" s="111">
        <v>2133</v>
      </c>
      <c r="J1296" s="110">
        <v>0.89791666666616099</v>
      </c>
    </row>
    <row r="1297" spans="9:10" x14ac:dyDescent="0.4">
      <c r="I1297" s="111">
        <v>2134</v>
      </c>
      <c r="J1297" s="110">
        <v>0.89861111111060499</v>
      </c>
    </row>
    <row r="1298" spans="9:10" x14ac:dyDescent="0.4">
      <c r="I1298" s="111">
        <v>2135</v>
      </c>
      <c r="J1298" s="110">
        <v>0.89930555555504899</v>
      </c>
    </row>
    <row r="1299" spans="9:10" x14ac:dyDescent="0.4">
      <c r="I1299" s="111">
        <v>2136</v>
      </c>
      <c r="J1299" s="110">
        <v>0.89999999999949298</v>
      </c>
    </row>
    <row r="1300" spans="9:10" x14ac:dyDescent="0.4">
      <c r="I1300" s="111">
        <v>2137</v>
      </c>
      <c r="J1300" s="110">
        <v>0.90069444444393698</v>
      </c>
    </row>
    <row r="1301" spans="9:10" x14ac:dyDescent="0.4">
      <c r="I1301" s="111">
        <v>2138</v>
      </c>
      <c r="J1301" s="110">
        <v>0.90138888888838098</v>
      </c>
    </row>
    <row r="1302" spans="9:10" x14ac:dyDescent="0.4">
      <c r="I1302" s="111">
        <v>2139</v>
      </c>
      <c r="J1302" s="110">
        <v>0.90208333333282498</v>
      </c>
    </row>
    <row r="1303" spans="9:10" x14ac:dyDescent="0.4">
      <c r="I1303" s="111">
        <v>2140</v>
      </c>
      <c r="J1303" s="110">
        <v>0.90277777777726897</v>
      </c>
    </row>
    <row r="1304" spans="9:10" x14ac:dyDescent="0.4">
      <c r="I1304" s="111">
        <v>2141</v>
      </c>
      <c r="J1304" s="110">
        <v>0.90347222222171297</v>
      </c>
    </row>
    <row r="1305" spans="9:10" x14ac:dyDescent="0.4">
      <c r="I1305" s="111">
        <v>2142</v>
      </c>
      <c r="J1305" s="110">
        <v>0.90416666666615697</v>
      </c>
    </row>
    <row r="1306" spans="9:10" x14ac:dyDescent="0.4">
      <c r="I1306" s="111">
        <v>2143</v>
      </c>
      <c r="J1306" s="110">
        <v>0.90486111111060097</v>
      </c>
    </row>
    <row r="1307" spans="9:10" x14ac:dyDescent="0.4">
      <c r="I1307" s="111">
        <v>2144</v>
      </c>
      <c r="J1307" s="110">
        <v>0.90555555555504497</v>
      </c>
    </row>
    <row r="1308" spans="9:10" x14ac:dyDescent="0.4">
      <c r="I1308" s="111">
        <v>2145</v>
      </c>
      <c r="J1308" s="110">
        <v>0.90624999999948896</v>
      </c>
    </row>
    <row r="1309" spans="9:10" x14ac:dyDescent="0.4">
      <c r="I1309" s="111">
        <v>2146</v>
      </c>
      <c r="J1309" s="110">
        <v>0.90694444444393296</v>
      </c>
    </row>
    <row r="1310" spans="9:10" x14ac:dyDescent="0.4">
      <c r="I1310" s="111">
        <v>2147</v>
      </c>
      <c r="J1310" s="110">
        <v>0.90763888888837696</v>
      </c>
    </row>
    <row r="1311" spans="9:10" x14ac:dyDescent="0.4">
      <c r="I1311" s="111">
        <v>2148</v>
      </c>
      <c r="J1311" s="110">
        <v>0.90833333333282096</v>
      </c>
    </row>
    <row r="1312" spans="9:10" x14ac:dyDescent="0.4">
      <c r="I1312" s="111">
        <v>2149</v>
      </c>
      <c r="J1312" s="110">
        <v>0.90902777777726496</v>
      </c>
    </row>
    <row r="1313" spans="9:10" x14ac:dyDescent="0.4">
      <c r="I1313" s="111">
        <v>2150</v>
      </c>
      <c r="J1313" s="110">
        <v>0.90972222222170895</v>
      </c>
    </row>
    <row r="1314" spans="9:10" x14ac:dyDescent="0.4">
      <c r="I1314" s="111">
        <v>2151</v>
      </c>
      <c r="J1314" s="110">
        <v>0.91041666666615295</v>
      </c>
    </row>
    <row r="1315" spans="9:10" x14ac:dyDescent="0.4">
      <c r="I1315" s="111">
        <v>2152</v>
      </c>
      <c r="J1315" s="110">
        <v>0.91111111111059695</v>
      </c>
    </row>
    <row r="1316" spans="9:10" x14ac:dyDescent="0.4">
      <c r="I1316" s="111">
        <v>2153</v>
      </c>
      <c r="J1316" s="110">
        <v>0.91180555555504095</v>
      </c>
    </row>
    <row r="1317" spans="9:10" x14ac:dyDescent="0.4">
      <c r="I1317" s="111">
        <v>2154</v>
      </c>
      <c r="J1317" s="110">
        <v>0.91249999999948495</v>
      </c>
    </row>
    <row r="1318" spans="9:10" x14ac:dyDescent="0.4">
      <c r="I1318" s="111">
        <v>2155</v>
      </c>
      <c r="J1318" s="110">
        <v>0.91319444444392905</v>
      </c>
    </row>
    <row r="1319" spans="9:10" x14ac:dyDescent="0.4">
      <c r="I1319" s="111">
        <v>2156</v>
      </c>
      <c r="J1319" s="110">
        <v>0.91388888888837305</v>
      </c>
    </row>
    <row r="1320" spans="9:10" x14ac:dyDescent="0.4">
      <c r="I1320" s="111">
        <v>2157</v>
      </c>
      <c r="J1320" s="110">
        <v>0.91458333333281705</v>
      </c>
    </row>
    <row r="1321" spans="9:10" x14ac:dyDescent="0.4">
      <c r="I1321" s="111">
        <v>2158</v>
      </c>
      <c r="J1321" s="110">
        <v>0.91527777777726105</v>
      </c>
    </row>
    <row r="1322" spans="9:10" ht="19.5" thickBot="1" x14ac:dyDescent="0.45">
      <c r="I1322" s="120">
        <v>2159</v>
      </c>
      <c r="J1322" s="121">
        <v>0.91597222222170505</v>
      </c>
    </row>
    <row r="1323" spans="9:10" x14ac:dyDescent="0.4">
      <c r="I1323" s="122">
        <v>2200</v>
      </c>
      <c r="J1323" s="123">
        <v>0.91666666666614904</v>
      </c>
    </row>
    <row r="1324" spans="9:10" x14ac:dyDescent="0.4">
      <c r="I1324" s="111">
        <v>2201</v>
      </c>
      <c r="J1324" s="110">
        <v>0.91736111111059304</v>
      </c>
    </row>
    <row r="1325" spans="9:10" x14ac:dyDescent="0.4">
      <c r="I1325" s="111">
        <v>2202</v>
      </c>
      <c r="J1325" s="110">
        <v>0.91805555555503704</v>
      </c>
    </row>
    <row r="1326" spans="9:10" x14ac:dyDescent="0.4">
      <c r="I1326" s="111">
        <v>2203</v>
      </c>
      <c r="J1326" s="110">
        <v>0.91874999999948104</v>
      </c>
    </row>
    <row r="1327" spans="9:10" x14ac:dyDescent="0.4">
      <c r="I1327" s="111">
        <v>2204</v>
      </c>
      <c r="J1327" s="110">
        <v>0.91944444444392504</v>
      </c>
    </row>
    <row r="1328" spans="9:10" x14ac:dyDescent="0.4">
      <c r="I1328" s="111">
        <v>2205</v>
      </c>
      <c r="J1328" s="110">
        <v>0.92013888888836903</v>
      </c>
    </row>
    <row r="1329" spans="9:10" x14ac:dyDescent="0.4">
      <c r="I1329" s="111">
        <v>2206</v>
      </c>
      <c r="J1329" s="110">
        <v>0.92083333333281303</v>
      </c>
    </row>
    <row r="1330" spans="9:10" x14ac:dyDescent="0.4">
      <c r="I1330" s="111">
        <v>2207</v>
      </c>
      <c r="J1330" s="110">
        <v>0.92152777777725703</v>
      </c>
    </row>
    <row r="1331" spans="9:10" x14ac:dyDescent="0.4">
      <c r="I1331" s="111">
        <v>2208</v>
      </c>
      <c r="J1331" s="110">
        <v>0.92222222222170103</v>
      </c>
    </row>
    <row r="1332" spans="9:10" x14ac:dyDescent="0.4">
      <c r="I1332" s="111">
        <v>2209</v>
      </c>
      <c r="J1332" s="110">
        <v>0.92291666666614502</v>
      </c>
    </row>
    <row r="1333" spans="9:10" x14ac:dyDescent="0.4">
      <c r="I1333" s="111">
        <v>2210</v>
      </c>
      <c r="J1333" s="110">
        <v>0.92361111111058902</v>
      </c>
    </row>
    <row r="1334" spans="9:10" x14ac:dyDescent="0.4">
      <c r="I1334" s="111">
        <v>2211</v>
      </c>
      <c r="J1334" s="110">
        <v>0.92430555555503302</v>
      </c>
    </row>
    <row r="1335" spans="9:10" x14ac:dyDescent="0.4">
      <c r="I1335" s="111">
        <v>2212</v>
      </c>
      <c r="J1335" s="110">
        <v>0.92499999999947702</v>
      </c>
    </row>
    <row r="1336" spans="9:10" x14ac:dyDescent="0.4">
      <c r="I1336" s="111">
        <v>2213</v>
      </c>
      <c r="J1336" s="110">
        <v>0.92569444444392102</v>
      </c>
    </row>
    <row r="1337" spans="9:10" x14ac:dyDescent="0.4">
      <c r="I1337" s="111">
        <v>2214</v>
      </c>
      <c r="J1337" s="110">
        <v>0.92638888888836501</v>
      </c>
    </row>
    <row r="1338" spans="9:10" x14ac:dyDescent="0.4">
      <c r="I1338" s="111">
        <v>2215</v>
      </c>
      <c r="J1338" s="110">
        <v>0.92708333333280901</v>
      </c>
    </row>
    <row r="1339" spans="9:10" x14ac:dyDescent="0.4">
      <c r="I1339" s="111">
        <v>2216</v>
      </c>
      <c r="J1339" s="110">
        <v>0.92777777777725301</v>
      </c>
    </row>
    <row r="1340" spans="9:10" x14ac:dyDescent="0.4">
      <c r="I1340" s="111">
        <v>2217</v>
      </c>
      <c r="J1340" s="110">
        <v>0.92847222222169701</v>
      </c>
    </row>
    <row r="1341" spans="9:10" x14ac:dyDescent="0.4">
      <c r="I1341" s="111">
        <v>2218</v>
      </c>
      <c r="J1341" s="110">
        <v>0.92916666666614101</v>
      </c>
    </row>
    <row r="1342" spans="9:10" x14ac:dyDescent="0.4">
      <c r="I1342" s="111">
        <v>2219</v>
      </c>
      <c r="J1342" s="110">
        <v>0.929861111110585</v>
      </c>
    </row>
    <row r="1343" spans="9:10" x14ac:dyDescent="0.4">
      <c r="I1343" s="111">
        <v>2220</v>
      </c>
      <c r="J1343" s="110">
        <v>0.930555555555029</v>
      </c>
    </row>
    <row r="1344" spans="9:10" x14ac:dyDescent="0.4">
      <c r="I1344" s="111">
        <v>2221</v>
      </c>
      <c r="J1344" s="110">
        <v>0.931249999999473</v>
      </c>
    </row>
    <row r="1345" spans="9:10" x14ac:dyDescent="0.4">
      <c r="I1345" s="111">
        <v>2222</v>
      </c>
      <c r="J1345" s="110">
        <v>0.931944444443917</v>
      </c>
    </row>
    <row r="1346" spans="9:10" x14ac:dyDescent="0.4">
      <c r="I1346" s="111">
        <v>2223</v>
      </c>
      <c r="J1346" s="110">
        <v>0.932638888888361</v>
      </c>
    </row>
    <row r="1347" spans="9:10" x14ac:dyDescent="0.4">
      <c r="I1347" s="111">
        <v>2224</v>
      </c>
      <c r="J1347" s="110">
        <v>0.93333333333280499</v>
      </c>
    </row>
    <row r="1348" spans="9:10" x14ac:dyDescent="0.4">
      <c r="I1348" s="111">
        <v>2225</v>
      </c>
      <c r="J1348" s="110">
        <v>0.93402777777724899</v>
      </c>
    </row>
    <row r="1349" spans="9:10" x14ac:dyDescent="0.4">
      <c r="I1349" s="111">
        <v>2226</v>
      </c>
      <c r="J1349" s="110">
        <v>0.93472222222169299</v>
      </c>
    </row>
    <row r="1350" spans="9:10" x14ac:dyDescent="0.4">
      <c r="I1350" s="111">
        <v>2227</v>
      </c>
      <c r="J1350" s="110">
        <v>0.93541666666613699</v>
      </c>
    </row>
    <row r="1351" spans="9:10" x14ac:dyDescent="0.4">
      <c r="I1351" s="111">
        <v>2228</v>
      </c>
      <c r="J1351" s="110">
        <v>0.93611111111058098</v>
      </c>
    </row>
    <row r="1352" spans="9:10" x14ac:dyDescent="0.4">
      <c r="I1352" s="111">
        <v>2229</v>
      </c>
      <c r="J1352" s="110">
        <v>0.93680555555502498</v>
      </c>
    </row>
    <row r="1353" spans="9:10" x14ac:dyDescent="0.4">
      <c r="I1353" s="111">
        <v>2230</v>
      </c>
      <c r="J1353" s="110">
        <v>0.93749999999946898</v>
      </c>
    </row>
    <row r="1354" spans="9:10" x14ac:dyDescent="0.4">
      <c r="I1354" s="111">
        <v>2231</v>
      </c>
      <c r="J1354" s="110">
        <v>0.93819444444391298</v>
      </c>
    </row>
    <row r="1355" spans="9:10" x14ac:dyDescent="0.4">
      <c r="I1355" s="111">
        <v>2232</v>
      </c>
      <c r="J1355" s="110">
        <v>0.93888888888835698</v>
      </c>
    </row>
    <row r="1356" spans="9:10" x14ac:dyDescent="0.4">
      <c r="I1356" s="111">
        <v>2233</v>
      </c>
      <c r="J1356" s="110">
        <v>0.93958333333280097</v>
      </c>
    </row>
    <row r="1357" spans="9:10" x14ac:dyDescent="0.4">
      <c r="I1357" s="111">
        <v>2234</v>
      </c>
      <c r="J1357" s="110">
        <v>0.94027777777724497</v>
      </c>
    </row>
    <row r="1358" spans="9:10" x14ac:dyDescent="0.4">
      <c r="I1358" s="111">
        <v>2235</v>
      </c>
      <c r="J1358" s="110">
        <v>0.94097222222168897</v>
      </c>
    </row>
    <row r="1359" spans="9:10" x14ac:dyDescent="0.4">
      <c r="I1359" s="111">
        <v>2236</v>
      </c>
      <c r="J1359" s="110">
        <v>0.94166666666613297</v>
      </c>
    </row>
    <row r="1360" spans="9:10" x14ac:dyDescent="0.4">
      <c r="I1360" s="111">
        <v>2237</v>
      </c>
      <c r="J1360" s="110">
        <v>0.94236111111057697</v>
      </c>
    </row>
    <row r="1361" spans="9:10" x14ac:dyDescent="0.4">
      <c r="I1361" s="111">
        <v>2238</v>
      </c>
      <c r="J1361" s="110">
        <v>0.94305555555502096</v>
      </c>
    </row>
    <row r="1362" spans="9:10" x14ac:dyDescent="0.4">
      <c r="I1362" s="111">
        <v>2239</v>
      </c>
      <c r="J1362" s="110">
        <v>0.94374999999946496</v>
      </c>
    </row>
    <row r="1363" spans="9:10" x14ac:dyDescent="0.4">
      <c r="I1363" s="111">
        <v>2240</v>
      </c>
      <c r="J1363" s="110">
        <v>0.94444444444390896</v>
      </c>
    </row>
    <row r="1364" spans="9:10" x14ac:dyDescent="0.4">
      <c r="I1364" s="111">
        <v>2241</v>
      </c>
      <c r="J1364" s="110">
        <v>0.94513888888835296</v>
      </c>
    </row>
    <row r="1365" spans="9:10" x14ac:dyDescent="0.4">
      <c r="I1365" s="111">
        <v>2242</v>
      </c>
      <c r="J1365" s="110">
        <v>0.94583333333279695</v>
      </c>
    </row>
    <row r="1366" spans="9:10" x14ac:dyDescent="0.4">
      <c r="I1366" s="111">
        <v>2243</v>
      </c>
      <c r="J1366" s="110">
        <v>0.94652777777724095</v>
      </c>
    </row>
    <row r="1367" spans="9:10" x14ac:dyDescent="0.4">
      <c r="I1367" s="111">
        <v>2244</v>
      </c>
      <c r="J1367" s="110">
        <v>0.94722222222168495</v>
      </c>
    </row>
    <row r="1368" spans="9:10" x14ac:dyDescent="0.4">
      <c r="I1368" s="111">
        <v>2245</v>
      </c>
      <c r="J1368" s="110">
        <v>0.94791666666612895</v>
      </c>
    </row>
    <row r="1369" spans="9:10" x14ac:dyDescent="0.4">
      <c r="I1369" s="111">
        <v>2246</v>
      </c>
      <c r="J1369" s="110">
        <v>0.94861111111057295</v>
      </c>
    </row>
    <row r="1370" spans="9:10" x14ac:dyDescent="0.4">
      <c r="I1370" s="111">
        <v>2247</v>
      </c>
      <c r="J1370" s="110">
        <v>0.94930555555501706</v>
      </c>
    </row>
    <row r="1371" spans="9:10" x14ac:dyDescent="0.4">
      <c r="I1371" s="111">
        <v>2248</v>
      </c>
      <c r="J1371" s="110">
        <v>0.94999999999946105</v>
      </c>
    </row>
    <row r="1372" spans="9:10" x14ac:dyDescent="0.4">
      <c r="I1372" s="111">
        <v>2249</v>
      </c>
      <c r="J1372" s="110">
        <v>0.95069444444390505</v>
      </c>
    </row>
    <row r="1373" spans="9:10" x14ac:dyDescent="0.4">
      <c r="I1373" s="111">
        <v>2250</v>
      </c>
      <c r="J1373" s="110">
        <v>0.95138888888834905</v>
      </c>
    </row>
    <row r="1374" spans="9:10" x14ac:dyDescent="0.4">
      <c r="I1374" s="111">
        <v>2251</v>
      </c>
      <c r="J1374" s="110">
        <v>0.95208333333279305</v>
      </c>
    </row>
    <row r="1375" spans="9:10" x14ac:dyDescent="0.4">
      <c r="I1375" s="111">
        <v>2252</v>
      </c>
      <c r="J1375" s="110">
        <v>0.95277777777723704</v>
      </c>
    </row>
    <row r="1376" spans="9:10" x14ac:dyDescent="0.4">
      <c r="I1376" s="111">
        <v>2253</v>
      </c>
      <c r="J1376" s="110">
        <v>0.95347222222168104</v>
      </c>
    </row>
    <row r="1377" spans="9:10" x14ac:dyDescent="0.4">
      <c r="I1377" s="111">
        <v>2254</v>
      </c>
      <c r="J1377" s="110">
        <v>0.95416666666612504</v>
      </c>
    </row>
    <row r="1378" spans="9:10" x14ac:dyDescent="0.4">
      <c r="I1378" s="111">
        <v>2255</v>
      </c>
      <c r="J1378" s="110">
        <v>0.95486111111056904</v>
      </c>
    </row>
    <row r="1379" spans="9:10" x14ac:dyDescent="0.4">
      <c r="I1379" s="111">
        <v>2256</v>
      </c>
      <c r="J1379" s="110">
        <v>0.95555555555501304</v>
      </c>
    </row>
    <row r="1380" spans="9:10" x14ac:dyDescent="0.4">
      <c r="I1380" s="111">
        <v>2257</v>
      </c>
      <c r="J1380" s="110">
        <v>0.95624999999945703</v>
      </c>
    </row>
    <row r="1381" spans="9:10" x14ac:dyDescent="0.4">
      <c r="I1381" s="111">
        <v>2258</v>
      </c>
      <c r="J1381" s="110">
        <v>0.95694444444390103</v>
      </c>
    </row>
    <row r="1382" spans="9:10" ht="19.5" thickBot="1" x14ac:dyDescent="0.45">
      <c r="I1382" s="120">
        <v>2259</v>
      </c>
      <c r="J1382" s="121">
        <v>0.95763888888834503</v>
      </c>
    </row>
    <row r="1383" spans="9:10" x14ac:dyDescent="0.4">
      <c r="I1383" s="122">
        <v>2300</v>
      </c>
      <c r="J1383" s="123">
        <v>0.95833333333278903</v>
      </c>
    </row>
    <row r="1384" spans="9:10" x14ac:dyDescent="0.4">
      <c r="I1384" s="111">
        <v>2301</v>
      </c>
      <c r="J1384" s="110">
        <v>0.95902777777723303</v>
      </c>
    </row>
    <row r="1385" spans="9:10" x14ac:dyDescent="0.4">
      <c r="I1385" s="111">
        <v>2302</v>
      </c>
      <c r="J1385" s="110">
        <v>0.95972222222167702</v>
      </c>
    </row>
    <row r="1386" spans="9:10" x14ac:dyDescent="0.4">
      <c r="I1386" s="111">
        <v>2303</v>
      </c>
      <c r="J1386" s="110">
        <v>0.96041666666612102</v>
      </c>
    </row>
    <row r="1387" spans="9:10" x14ac:dyDescent="0.4">
      <c r="I1387" s="111">
        <v>2304</v>
      </c>
      <c r="J1387" s="110">
        <v>0.96111111111056502</v>
      </c>
    </row>
    <row r="1388" spans="9:10" x14ac:dyDescent="0.4">
      <c r="I1388" s="111">
        <v>2305</v>
      </c>
      <c r="J1388" s="110">
        <v>0.96180555555500902</v>
      </c>
    </row>
    <row r="1389" spans="9:10" x14ac:dyDescent="0.4">
      <c r="I1389" s="111">
        <v>2306</v>
      </c>
      <c r="J1389" s="110">
        <v>0.96249999999945302</v>
      </c>
    </row>
    <row r="1390" spans="9:10" x14ac:dyDescent="0.4">
      <c r="I1390" s="111">
        <v>2307</v>
      </c>
      <c r="J1390" s="110">
        <v>0.96319444444389701</v>
      </c>
    </row>
    <row r="1391" spans="9:10" x14ac:dyDescent="0.4">
      <c r="I1391" s="111">
        <v>2308</v>
      </c>
      <c r="J1391" s="110">
        <v>0.96388888888834101</v>
      </c>
    </row>
    <row r="1392" spans="9:10" x14ac:dyDescent="0.4">
      <c r="I1392" s="111">
        <v>2309</v>
      </c>
      <c r="J1392" s="110">
        <v>0.96458333333278501</v>
      </c>
    </row>
    <row r="1393" spans="9:10" x14ac:dyDescent="0.4">
      <c r="I1393" s="111">
        <v>2310</v>
      </c>
      <c r="J1393" s="110">
        <v>0.96527777777722901</v>
      </c>
    </row>
    <row r="1394" spans="9:10" x14ac:dyDescent="0.4">
      <c r="I1394" s="111">
        <v>2311</v>
      </c>
      <c r="J1394" s="110">
        <v>0.965972222221673</v>
      </c>
    </row>
    <row r="1395" spans="9:10" x14ac:dyDescent="0.4">
      <c r="I1395" s="111">
        <v>2312</v>
      </c>
      <c r="J1395" s="110">
        <v>0.966666666666117</v>
      </c>
    </row>
    <row r="1396" spans="9:10" x14ac:dyDescent="0.4">
      <c r="I1396" s="111">
        <v>2313</v>
      </c>
      <c r="J1396" s="110">
        <v>0.967361111110561</v>
      </c>
    </row>
    <row r="1397" spans="9:10" x14ac:dyDescent="0.4">
      <c r="I1397" s="111">
        <v>2314</v>
      </c>
      <c r="J1397" s="110">
        <v>0.968055555555005</v>
      </c>
    </row>
    <row r="1398" spans="9:10" x14ac:dyDescent="0.4">
      <c r="I1398" s="111">
        <v>2315</v>
      </c>
      <c r="J1398" s="110">
        <v>0.968749999999449</v>
      </c>
    </row>
    <row r="1399" spans="9:10" x14ac:dyDescent="0.4">
      <c r="I1399" s="111">
        <v>2316</v>
      </c>
      <c r="J1399" s="110">
        <v>0.96944444444389299</v>
      </c>
    </row>
    <row r="1400" spans="9:10" x14ac:dyDescent="0.4">
      <c r="I1400" s="111">
        <v>2317</v>
      </c>
      <c r="J1400" s="110">
        <v>0.97013888888833699</v>
      </c>
    </row>
    <row r="1401" spans="9:10" x14ac:dyDescent="0.4">
      <c r="I1401" s="111">
        <v>2318</v>
      </c>
      <c r="J1401" s="110">
        <v>0.97083333333278099</v>
      </c>
    </row>
    <row r="1402" spans="9:10" x14ac:dyDescent="0.4">
      <c r="I1402" s="111">
        <v>2319</v>
      </c>
      <c r="J1402" s="110">
        <v>0.97152777777722499</v>
      </c>
    </row>
    <row r="1403" spans="9:10" x14ac:dyDescent="0.4">
      <c r="I1403" s="111">
        <v>2320</v>
      </c>
      <c r="J1403" s="110">
        <v>0.97222222222166899</v>
      </c>
    </row>
    <row r="1404" spans="9:10" x14ac:dyDescent="0.4">
      <c r="I1404" s="111">
        <v>2321</v>
      </c>
      <c r="J1404" s="110">
        <v>0.97291666666611298</v>
      </c>
    </row>
    <row r="1405" spans="9:10" x14ac:dyDescent="0.4">
      <c r="I1405" s="111">
        <v>2322</v>
      </c>
      <c r="J1405" s="110">
        <v>0.97361111111055698</v>
      </c>
    </row>
    <row r="1406" spans="9:10" x14ac:dyDescent="0.4">
      <c r="I1406" s="111">
        <v>2323</v>
      </c>
      <c r="J1406" s="110">
        <v>0.97430555555500098</v>
      </c>
    </row>
    <row r="1407" spans="9:10" x14ac:dyDescent="0.4">
      <c r="I1407" s="111">
        <v>2324</v>
      </c>
      <c r="J1407" s="110">
        <v>0.97499999999944498</v>
      </c>
    </row>
    <row r="1408" spans="9:10" x14ac:dyDescent="0.4">
      <c r="I1408" s="111">
        <v>2325</v>
      </c>
      <c r="J1408" s="110">
        <v>0.97569444444388898</v>
      </c>
    </row>
    <row r="1409" spans="9:10" x14ac:dyDescent="0.4">
      <c r="I1409" s="111">
        <v>2326</v>
      </c>
      <c r="J1409" s="110">
        <v>0.97638888888833297</v>
      </c>
    </row>
    <row r="1410" spans="9:10" x14ac:dyDescent="0.4">
      <c r="I1410" s="111">
        <v>2327</v>
      </c>
      <c r="J1410" s="110">
        <v>0.97708333333277697</v>
      </c>
    </row>
    <row r="1411" spans="9:10" x14ac:dyDescent="0.4">
      <c r="I1411" s="111">
        <v>2328</v>
      </c>
      <c r="J1411" s="110">
        <v>0.97777777777722097</v>
      </c>
    </row>
    <row r="1412" spans="9:10" x14ac:dyDescent="0.4">
      <c r="I1412" s="111">
        <v>2329</v>
      </c>
      <c r="J1412" s="110">
        <v>0.97847222222166497</v>
      </c>
    </row>
    <row r="1413" spans="9:10" x14ac:dyDescent="0.4">
      <c r="I1413" s="111">
        <v>2330</v>
      </c>
      <c r="J1413" s="110">
        <v>0.97916666666610896</v>
      </c>
    </row>
    <row r="1414" spans="9:10" x14ac:dyDescent="0.4">
      <c r="I1414" s="111">
        <v>2331</v>
      </c>
      <c r="J1414" s="110">
        <v>0.97986111111055296</v>
      </c>
    </row>
    <row r="1415" spans="9:10" x14ac:dyDescent="0.4">
      <c r="I1415" s="111">
        <v>2332</v>
      </c>
      <c r="J1415" s="110">
        <v>0.98055555555499696</v>
      </c>
    </row>
    <row r="1416" spans="9:10" x14ac:dyDescent="0.4">
      <c r="I1416" s="111">
        <v>2333</v>
      </c>
      <c r="J1416" s="110">
        <v>0.98124999999944096</v>
      </c>
    </row>
    <row r="1417" spans="9:10" x14ac:dyDescent="0.4">
      <c r="I1417" s="111">
        <v>2334</v>
      </c>
      <c r="J1417" s="110">
        <v>0.98194444444388496</v>
      </c>
    </row>
    <row r="1418" spans="9:10" x14ac:dyDescent="0.4">
      <c r="I1418" s="111">
        <v>2335</v>
      </c>
      <c r="J1418" s="110">
        <v>0.98263888888832895</v>
      </c>
    </row>
    <row r="1419" spans="9:10" x14ac:dyDescent="0.4">
      <c r="I1419" s="111">
        <v>2336</v>
      </c>
      <c r="J1419" s="110">
        <v>0.98333333333277295</v>
      </c>
    </row>
    <row r="1420" spans="9:10" x14ac:dyDescent="0.4">
      <c r="I1420" s="111">
        <v>2337</v>
      </c>
      <c r="J1420" s="110">
        <v>0.98402777777721695</v>
      </c>
    </row>
    <row r="1421" spans="9:10" x14ac:dyDescent="0.4">
      <c r="I1421" s="111">
        <v>2338</v>
      </c>
      <c r="J1421" s="110">
        <v>0.98472222222166095</v>
      </c>
    </row>
    <row r="1422" spans="9:10" x14ac:dyDescent="0.4">
      <c r="I1422" s="111">
        <v>2339</v>
      </c>
      <c r="J1422" s="110">
        <v>0.98541666666610495</v>
      </c>
    </row>
    <row r="1423" spans="9:10" x14ac:dyDescent="0.4">
      <c r="I1423" s="111">
        <v>2340</v>
      </c>
      <c r="J1423" s="110">
        <v>0.98611111111054905</v>
      </c>
    </row>
    <row r="1424" spans="9:10" x14ac:dyDescent="0.4">
      <c r="I1424" s="111">
        <v>2341</v>
      </c>
      <c r="J1424" s="110">
        <v>0.98680555555499305</v>
      </c>
    </row>
    <row r="1425" spans="9:10" x14ac:dyDescent="0.4">
      <c r="I1425" s="111">
        <v>2342</v>
      </c>
      <c r="J1425" s="110">
        <v>0.98749999999943705</v>
      </c>
    </row>
    <row r="1426" spans="9:10" x14ac:dyDescent="0.4">
      <c r="I1426" s="111">
        <v>2343</v>
      </c>
      <c r="J1426" s="110">
        <v>0.98819444444388105</v>
      </c>
    </row>
    <row r="1427" spans="9:10" x14ac:dyDescent="0.4">
      <c r="I1427" s="111">
        <v>2344</v>
      </c>
      <c r="J1427" s="110">
        <v>0.98888888888832505</v>
      </c>
    </row>
    <row r="1428" spans="9:10" x14ac:dyDescent="0.4">
      <c r="I1428" s="111">
        <v>2345</v>
      </c>
      <c r="J1428" s="110">
        <v>0.98958333333276904</v>
      </c>
    </row>
    <row r="1429" spans="9:10" x14ac:dyDescent="0.4">
      <c r="I1429" s="111">
        <v>2346</v>
      </c>
      <c r="J1429" s="110">
        <v>0.99027777777721304</v>
      </c>
    </row>
    <row r="1430" spans="9:10" x14ac:dyDescent="0.4">
      <c r="I1430" s="111">
        <v>2347</v>
      </c>
      <c r="J1430" s="110">
        <v>0.99097222222165704</v>
      </c>
    </row>
    <row r="1431" spans="9:10" x14ac:dyDescent="0.4">
      <c r="I1431" s="111">
        <v>2348</v>
      </c>
      <c r="J1431" s="110">
        <v>0.99166666666610104</v>
      </c>
    </row>
    <row r="1432" spans="9:10" x14ac:dyDescent="0.4">
      <c r="I1432" s="111">
        <v>2349</v>
      </c>
      <c r="J1432" s="110">
        <v>0.99236111111054504</v>
      </c>
    </row>
    <row r="1433" spans="9:10" x14ac:dyDescent="0.4">
      <c r="I1433" s="111">
        <v>2350</v>
      </c>
      <c r="J1433" s="110">
        <v>0.99305555555498903</v>
      </c>
    </row>
    <row r="1434" spans="9:10" x14ac:dyDescent="0.4">
      <c r="I1434" s="111">
        <v>2351</v>
      </c>
      <c r="J1434" s="110">
        <v>0.99374999999943303</v>
      </c>
    </row>
    <row r="1435" spans="9:10" x14ac:dyDescent="0.4">
      <c r="I1435" s="111">
        <v>2352</v>
      </c>
      <c r="J1435" s="110">
        <v>0.99444444444387703</v>
      </c>
    </row>
    <row r="1436" spans="9:10" x14ac:dyDescent="0.4">
      <c r="I1436" s="111">
        <v>2353</v>
      </c>
      <c r="J1436" s="110">
        <v>0.99513888888832103</v>
      </c>
    </row>
    <row r="1437" spans="9:10" x14ac:dyDescent="0.4">
      <c r="I1437" s="111">
        <v>2354</v>
      </c>
      <c r="J1437" s="110">
        <v>0.99583333333276502</v>
      </c>
    </row>
    <row r="1438" spans="9:10" x14ac:dyDescent="0.4">
      <c r="I1438" s="111">
        <v>2355</v>
      </c>
      <c r="J1438" s="110">
        <v>0.99652777777720902</v>
      </c>
    </row>
    <row r="1439" spans="9:10" x14ac:dyDescent="0.4">
      <c r="I1439" s="111">
        <v>2356</v>
      </c>
      <c r="J1439" s="110">
        <v>0.99722222222165302</v>
      </c>
    </row>
    <row r="1440" spans="9:10" x14ac:dyDescent="0.4">
      <c r="I1440" s="111">
        <v>2357</v>
      </c>
      <c r="J1440" s="110">
        <v>0.99791666666609702</v>
      </c>
    </row>
    <row r="1441" spans="9:10" x14ac:dyDescent="0.4">
      <c r="I1441" s="111">
        <v>2358</v>
      </c>
      <c r="J1441" s="110">
        <v>0.99861111111054102</v>
      </c>
    </row>
    <row r="1442" spans="9:10" ht="19.5" thickBot="1" x14ac:dyDescent="0.45">
      <c r="I1442" s="120">
        <v>2359</v>
      </c>
      <c r="J1442" s="121">
        <v>0.99930555555498501</v>
      </c>
    </row>
  </sheetData>
  <mergeCells count="1">
    <mergeCell ref="B18:B19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提出方法</vt:lpstr>
      <vt:lpstr>記入例</vt:lpstr>
      <vt:lpstr>活動報告書</vt:lpstr>
      <vt:lpstr>リスト</vt:lpstr>
      <vt:lpstr>活動報告書!Print_Area</vt:lpstr>
      <vt:lpstr>活動報告書!Print_Titles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s-kyouiku_2025houkokusyo</dc:title>
  <dc:creator/>
  <cp:lastModifiedBy/>
  <dcterms:created xsi:type="dcterms:W3CDTF">2015-06-05T18:19:34Z</dcterms:created>
  <dcterms:modified xsi:type="dcterms:W3CDTF">2025-12-18T23:49:01Z</dcterms:modified>
</cp:coreProperties>
</file>